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onthly Report" sheetId="1" r:id="rId3"/>
  </sheets>
  <definedNames/>
  <calcPr/>
</workbook>
</file>

<file path=xl/sharedStrings.xml><?xml version="1.0" encoding="utf-8"?>
<sst xmlns="http://schemas.openxmlformats.org/spreadsheetml/2006/main" count="171" uniqueCount="70">
  <si>
    <t>Circulation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</si>
  <si>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</si>
  <si>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</si>
  <si>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</si>
  <si>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</si>
  <si>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</si>
  <si>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</si>
  <si>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</si>
  <si>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</si>
  <si>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</si>
  <si>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</si>
  <si>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</si>
  <si>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</si>
  <si>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Totals</t>
  </si>
  <si>
    <t>History</t>
  </si>
  <si>
    <t>Adult Books</t>
  </si>
  <si>
    <t>Adult Audiobooks</t>
  </si>
  <si>
    <t>Adult Videos</t>
  </si>
  <si>
    <t>Youth Books</t>
  </si>
  <si>
    <t>Youth Audiobooks</t>
  </si>
  <si>
    <t>Youth Videos</t>
  </si>
  <si>
    <t>YA Books</t>
  </si>
  <si>
    <t>YA Audiobooks</t>
  </si>
  <si>
    <t>YA Videos</t>
  </si>
  <si>
    <t>Periodicals</t>
  </si>
  <si>
    <t>Music</t>
  </si>
  <si>
    <t>Borrowed ILLs (All Types)</t>
  </si>
  <si>
    <t>% of Circulation as ILLs</t>
  </si>
  <si>
    <t>Lent ILLS</t>
  </si>
  <si>
    <t>Adult Programs</t>
  </si>
  <si>
    <t>Number</t>
  </si>
  <si>
    <t>Participants</t>
  </si>
  <si>
    <t>Youth Programs</t>
  </si>
  <si>
    <t>Young Adult Programs</t>
  </si>
  <si>
    <t>Reference Transactions</t>
  </si>
  <si>
    <t>Reserves</t>
  </si>
  <si>
    <t>Technology Assistance</t>
  </si>
  <si>
    <t>Public Computer Use</t>
  </si>
  <si>
    <t>Web Site Visits</t>
  </si>
  <si>
    <t>Museum Passes</t>
  </si>
  <si>
    <t>New Resident Cards</t>
  </si>
  <si>
    <t>New Non-Resident Cards</t>
  </si>
  <si>
    <t>CloudLibrary</t>
  </si>
  <si>
    <t>Checkouts</t>
  </si>
  <si>
    <t>Unique Patrons</t>
  </si>
  <si>
    <t>Study Room Use</t>
  </si>
  <si>
    <t>Video Game Room</t>
  </si>
  <si>
    <t>Technical Services</t>
  </si>
  <si>
    <t>Adult Books Added</t>
  </si>
  <si>
    <t>Adult Books Withdrawn</t>
  </si>
  <si>
    <t>Adult AV Added</t>
  </si>
  <si>
    <t>Adult AV Withdrawn</t>
  </si>
  <si>
    <t>Youth Books Added</t>
  </si>
  <si>
    <t>Youth Books Withdrawn</t>
  </si>
  <si>
    <t>Youth AV Added</t>
  </si>
  <si>
    <t>Youth AV Withdrawn</t>
  </si>
  <si>
    <t>YA Books Added</t>
  </si>
  <si>
    <t>YA Books Withdrawn</t>
  </si>
  <si>
    <t>YA AV Added</t>
  </si>
  <si>
    <t>YA AV Withdrawn</t>
  </si>
  <si>
    <t>Total Books Added</t>
  </si>
  <si>
    <t>Total Books Withdrawn</t>
  </si>
  <si>
    <t>Total AV Added</t>
  </si>
  <si>
    <t>Total AV Withdrawn</t>
  </si>
  <si>
    <t>Total Added</t>
  </si>
  <si>
    <t>Total Withdrawn</t>
  </si>
  <si>
    <t>Net Change</t>
  </si>
  <si>
    <r>
      <t xml:space="preserve">New Building Average </t>
    </r>
    <r>
      <rPr>
        <i/>
      </rPr>
      <t>(Note: Because new building opened in Feb 2016; Jul - Jan has one year of data, Feb - June is 2 year average)</t>
    </r>
  </si>
  <si>
    <t>OverDrive</t>
  </si>
  <si>
    <t>Unique Users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</si>
</sst>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%"/>
    <numFmt numFmtId="165" formatCode="#,##0;[Red]#,##0"/>
    <numFmt numFmtId="166" formatCode="#,##0;(#,##0)"/>
  </numFmts>
  <fonts count="13">
    <font>
      <sz val="10.0"/>
      <color rgb="FF000000"/>
      <name val="Arial"/>
    </font>
    <font>
      <b/>
      <sz val="12.0"/>
      <name val="Gentium Book Basic"/>
    </font>
    <font>
      <sz val="12.0"/>
      <name val="Gentium Book Basic"/>
    </font>
    <font>
      <i/>
      <sz val="12.0"/>
      <name val="Gentium Book Basic"/>
    </font>
    <font>
      <sz val="10.0"/>
      <name val="Arial"/>
    </font>
    <font>
      <b/>
      <sz val="10.0"/>
      <name val="Arial"/>
    </font>
    <font>
      <b/>
      <i/>
      <sz val="10.0"/>
      <name val="Arial"/>
    </font>
    <font>
      <i/>
      <sz val="10.0"/>
      <name val="Arial"/>
    </font>
    <font>
      <name val="Arial"/>
    </font>
    <font>
      <b/>
      <name val="Arial"/>
    </font>
    <font>
      <i/>
      <name val="Arial"/>
    </font>
    <font>
      <b/>
      <sz val="10.0"/>
      <color rgb="FF000000"/>
      <name val="Arial"/>
    </font>
    <font>
      <i/>
      <sz val="10.0"/>
      <color rgb="FF000000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E6B8AF"/>
        <bgColor rgb="FFE6B8AF"/>
      </patternFill>
    </fill>
    <fill>
      <patternFill patternType="solid">
        <fgColor rgb="FFD9D2E9"/>
        <bgColor rgb="FFD9D2E9"/>
      </patternFill>
    </fill>
    <fill>
      <patternFill patternType="solid">
        <fgColor rgb="FF666666"/>
        <bgColor rgb="FF666666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4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1" fillId="0" fontId="2" numFmtId="0" xfId="0" applyAlignment="1" applyBorder="1" applyFont="1">
      <alignment shrinkToFit="0" wrapText="0"/>
    </xf>
    <xf borderId="1" fillId="0" fontId="1" numFmtId="0" xfId="0" applyAlignment="1" applyBorder="1" applyFont="1">
      <alignment shrinkToFit="0" wrapText="0"/>
    </xf>
    <xf borderId="1" fillId="0" fontId="3" numFmtId="0" xfId="0" applyAlignment="1" applyBorder="1" applyFont="1">
      <alignment shrinkToFit="0" wrapText="0"/>
    </xf>
    <xf borderId="0" fillId="0" fontId="4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1" fillId="0" fontId="1" numFmtId="0" xfId="0" applyAlignment="1" applyBorder="1" applyFont="1">
      <alignment horizontal="center" shrinkToFit="0" wrapText="0"/>
    </xf>
    <xf borderId="1" fillId="2" fontId="1" numFmtId="0" xfId="0" applyAlignment="1" applyBorder="1" applyFill="1" applyFont="1">
      <alignment horizontal="center" shrinkToFit="0" wrapText="0"/>
    </xf>
    <xf borderId="1" fillId="2" fontId="3" numFmtId="0" xfId="0" applyAlignment="1" applyBorder="1" applyFont="1">
      <alignment horizontal="center" readingOrder="0" shrinkToFit="0" wrapText="0"/>
    </xf>
    <xf borderId="1" fillId="3" fontId="2" numFmtId="0" xfId="0" applyAlignment="1" applyBorder="1" applyFill="1" applyFont="1">
      <alignment readingOrder="0" shrinkToFit="0" vertical="bottom" wrapText="0"/>
    </xf>
    <xf borderId="1" fillId="3" fontId="2" numFmtId="3" xfId="0" applyAlignment="1" applyBorder="1" applyFont="1" applyNumberFormat="1">
      <alignment horizontal="center" readingOrder="0" shrinkToFit="0" wrapText="0"/>
    </xf>
    <xf borderId="1" fillId="3" fontId="1" numFmtId="3" xfId="0" applyAlignment="1" applyBorder="1" applyFont="1" applyNumberFormat="1">
      <alignment horizontal="center" shrinkToFit="0" wrapText="0"/>
    </xf>
    <xf borderId="1" fillId="3" fontId="3" numFmtId="3" xfId="0" applyAlignment="1" applyBorder="1" applyFont="1" applyNumberFormat="1">
      <alignment horizontal="center" shrinkToFit="0" wrapText="0"/>
    </xf>
    <xf borderId="1" fillId="4" fontId="2" numFmtId="0" xfId="0" applyAlignment="1" applyBorder="1" applyFill="1" applyFont="1">
      <alignment readingOrder="0" shrinkToFit="0" vertical="bottom" wrapText="0"/>
    </xf>
    <xf borderId="1" fillId="4" fontId="2" numFmtId="3" xfId="0" applyAlignment="1" applyBorder="1" applyFont="1" applyNumberFormat="1">
      <alignment horizontal="center" readingOrder="0" shrinkToFit="0" wrapText="0"/>
    </xf>
    <xf borderId="1" fillId="4" fontId="1" numFmtId="3" xfId="0" applyAlignment="1" applyBorder="1" applyFont="1" applyNumberFormat="1">
      <alignment horizontal="center" shrinkToFit="0" wrapText="0"/>
    </xf>
    <xf borderId="1" fillId="4" fontId="3" numFmtId="3" xfId="0" applyAlignment="1" applyBorder="1" applyFont="1" applyNumberFormat="1">
      <alignment horizontal="center" shrinkToFit="0" wrapText="0"/>
    </xf>
    <xf borderId="0" fillId="0" fontId="0" numFmtId="0" xfId="0" applyAlignment="1" applyFont="1">
      <alignment readingOrder="0" shrinkToFit="0" wrapText="0"/>
    </xf>
    <xf borderId="1" fillId="5" fontId="2" numFmtId="0" xfId="0" applyAlignment="1" applyBorder="1" applyFill="1" applyFont="1">
      <alignment shrinkToFit="0" vertical="bottom" wrapText="0"/>
    </xf>
    <xf borderId="1" fillId="5" fontId="2" numFmtId="3" xfId="0" applyAlignment="1" applyBorder="1" applyFont="1" applyNumberFormat="1">
      <alignment horizontal="center" readingOrder="0" shrinkToFit="0" wrapText="0"/>
    </xf>
    <xf borderId="1" fillId="5" fontId="1" numFmtId="3" xfId="0" applyAlignment="1" applyBorder="1" applyFont="1" applyNumberFormat="1">
      <alignment horizontal="center" shrinkToFit="0" wrapText="0"/>
    </xf>
    <xf borderId="1" fillId="5" fontId="3" numFmtId="3" xfId="0" applyAlignment="1" applyBorder="1" applyFont="1" applyNumberFormat="1">
      <alignment horizontal="center" shrinkToFit="0" wrapText="0"/>
    </xf>
    <xf borderId="1" fillId="5" fontId="2" numFmtId="0" xfId="0" applyAlignment="1" applyBorder="1" applyFont="1">
      <alignment readingOrder="0" shrinkToFit="0" vertical="bottom" wrapText="0"/>
    </xf>
    <xf borderId="1" fillId="0" fontId="2" numFmtId="0" xfId="0" applyAlignment="1" applyBorder="1" applyFont="1">
      <alignment shrinkToFit="0" vertical="bottom" wrapText="0"/>
    </xf>
    <xf borderId="1" fillId="0" fontId="2" numFmtId="3" xfId="0" applyAlignment="1" applyBorder="1" applyFont="1" applyNumberFormat="1">
      <alignment horizontal="center" readingOrder="0" shrinkToFit="0" wrapText="0"/>
    </xf>
    <xf borderId="1" fillId="2" fontId="1" numFmtId="3" xfId="0" applyAlignment="1" applyBorder="1" applyFont="1" applyNumberFormat="1">
      <alignment horizontal="center" shrinkToFit="0" wrapText="0"/>
    </xf>
    <xf borderId="1" fillId="2" fontId="3" numFmtId="3" xfId="0" applyAlignment="1" applyBorder="1" applyFont="1" applyNumberFormat="1">
      <alignment horizontal="center" shrinkToFit="0" wrapText="0"/>
    </xf>
    <xf borderId="1" fillId="0" fontId="2" numFmtId="0" xfId="0" applyAlignment="1" applyBorder="1" applyFont="1">
      <alignment readingOrder="0" shrinkToFit="0" vertical="bottom" wrapText="0"/>
    </xf>
    <xf borderId="1" fillId="2" fontId="1" numFmtId="0" xfId="0" applyAlignment="1" applyBorder="1" applyFont="1">
      <alignment shrinkToFit="0" vertical="bottom" wrapText="0"/>
    </xf>
    <xf borderId="1" fillId="6" fontId="2" numFmtId="0" xfId="0" applyAlignment="1" applyBorder="1" applyFill="1" applyFont="1">
      <alignment readingOrder="0" shrinkToFit="0" vertical="bottom" wrapText="0"/>
    </xf>
    <xf borderId="1" fillId="6" fontId="2" numFmtId="164" xfId="0" applyAlignment="1" applyBorder="1" applyFont="1" applyNumberFormat="1">
      <alignment horizontal="center" shrinkToFit="0" wrapText="0"/>
    </xf>
    <xf borderId="1" fillId="6" fontId="1" numFmtId="164" xfId="0" applyAlignment="1" applyBorder="1" applyFont="1" applyNumberFormat="1">
      <alignment horizontal="center" shrinkToFit="0" wrapText="0"/>
    </xf>
    <xf borderId="1" fillId="6" fontId="3" numFmtId="10" xfId="0" applyAlignment="1" applyBorder="1" applyFont="1" applyNumberFormat="1">
      <alignment horizontal="center" shrinkToFit="0" wrapText="0"/>
    </xf>
    <xf borderId="1" fillId="7" fontId="2" numFmtId="0" xfId="0" applyAlignment="1" applyBorder="1" applyFill="1" applyFont="1">
      <alignment shrinkToFit="0" vertical="bottom" wrapText="0"/>
    </xf>
    <xf borderId="1" fillId="7" fontId="2" numFmtId="3" xfId="0" applyAlignment="1" applyBorder="1" applyFont="1" applyNumberFormat="1">
      <alignment shrinkToFit="0" wrapText="0"/>
    </xf>
    <xf borderId="1" fillId="7" fontId="1" numFmtId="3" xfId="0" applyAlignment="1" applyBorder="1" applyFont="1" applyNumberFormat="1">
      <alignment horizontal="center" shrinkToFit="0" wrapText="0"/>
    </xf>
    <xf borderId="1" fillId="7" fontId="3" numFmtId="3" xfId="0" applyAlignment="1" applyBorder="1" applyFont="1" applyNumberFormat="1">
      <alignment horizontal="center" shrinkToFit="0" wrapText="0"/>
    </xf>
    <xf borderId="1" fillId="3" fontId="1" numFmtId="0" xfId="0" applyAlignment="1" applyBorder="1" applyFont="1">
      <alignment readingOrder="0" shrinkToFit="0" vertical="bottom" wrapText="0"/>
    </xf>
    <xf borderId="1" fillId="7" fontId="2" numFmtId="3" xfId="0" applyAlignment="1" applyBorder="1" applyFont="1" applyNumberFormat="1">
      <alignment horizontal="center" shrinkToFit="0" wrapText="0"/>
    </xf>
    <xf borderId="1" fillId="3" fontId="2" numFmtId="0" xfId="0" applyAlignment="1" applyBorder="1" applyFont="1">
      <alignment shrinkToFit="0" vertical="bottom" wrapText="0"/>
    </xf>
    <xf borderId="1" fillId="4" fontId="1" numFmtId="0" xfId="0" applyAlignment="1" applyBorder="1" applyFont="1">
      <alignment readingOrder="0" shrinkToFit="0" vertical="bottom" wrapText="0"/>
    </xf>
    <xf borderId="1" fillId="7" fontId="2" numFmtId="3" xfId="0" applyAlignment="1" applyBorder="1" applyFont="1" applyNumberFormat="1">
      <alignment horizontal="center" readingOrder="0" shrinkToFit="0" wrapText="0"/>
    </xf>
    <xf borderId="1" fillId="4" fontId="2" numFmtId="0" xfId="0" applyAlignment="1" applyBorder="1" applyFont="1">
      <alignment shrinkToFit="0" vertical="bottom" wrapText="0"/>
    </xf>
    <xf borderId="1" fillId="5" fontId="1" numFmtId="0" xfId="0" applyAlignment="1" applyBorder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7" fontId="1" numFmtId="0" xfId="0" applyAlignment="1" applyBorder="1" applyFont="1">
      <alignment shrinkToFit="0" vertical="bottom" wrapText="0"/>
    </xf>
    <xf borderId="1" fillId="7" fontId="1" numFmtId="0" xfId="0" applyAlignment="1" applyBorder="1" applyFont="1">
      <alignment horizontal="center" shrinkToFit="0" wrapText="0"/>
    </xf>
    <xf borderId="1" fillId="7" fontId="3" numFmtId="0" xfId="0" applyAlignment="1" applyBorder="1" applyFont="1">
      <alignment horizontal="center" shrinkToFit="0" wrapText="0"/>
    </xf>
    <xf borderId="2" fillId="0" fontId="1" numFmtId="0" xfId="0" applyAlignment="1" applyBorder="1" applyFont="1">
      <alignment shrinkToFit="0" vertical="bottom" wrapText="0"/>
    </xf>
    <xf borderId="2" fillId="0" fontId="2" numFmtId="3" xfId="0" applyAlignment="1" applyBorder="1" applyFont="1" applyNumberFormat="1">
      <alignment horizontal="center" readingOrder="0" shrinkToFit="0" wrapText="0"/>
    </xf>
    <xf borderId="2" fillId="2" fontId="1" numFmtId="3" xfId="0" applyAlignment="1" applyBorder="1" applyFont="1" applyNumberFormat="1">
      <alignment horizontal="center" shrinkToFit="0" wrapText="0"/>
    </xf>
    <xf borderId="0" fillId="0" fontId="1" numFmtId="0" xfId="0" applyAlignment="1" applyFont="1">
      <alignment shrinkToFit="0" vertical="bottom" wrapText="0"/>
    </xf>
    <xf borderId="0" fillId="0" fontId="2" numFmtId="3" xfId="0" applyAlignment="1" applyFont="1" applyNumberFormat="1">
      <alignment horizontal="center" shrinkToFit="0" wrapText="0"/>
    </xf>
    <xf borderId="0" fillId="0" fontId="1" numFmtId="3" xfId="0" applyAlignment="1" applyFont="1" applyNumberFormat="1">
      <alignment horizontal="center" shrinkToFit="0" wrapText="0"/>
    </xf>
    <xf borderId="1" fillId="0" fontId="3" numFmtId="3" xfId="0" applyAlignment="1" applyBorder="1" applyFont="1" applyNumberFormat="1">
      <alignment horizontal="center" shrinkToFit="0" wrapText="0"/>
    </xf>
    <xf borderId="1" fillId="7" fontId="1" numFmtId="0" xfId="0" applyAlignment="1" applyBorder="1" applyFont="1">
      <alignment readingOrder="0" shrinkToFit="0" vertical="bottom" wrapText="0"/>
    </xf>
    <xf borderId="1" fillId="8" fontId="1" numFmtId="3" xfId="0" applyAlignment="1" applyBorder="1" applyFill="1" applyFont="1" applyNumberFormat="1">
      <alignment horizontal="center" shrinkToFit="0" wrapText="0"/>
    </xf>
    <xf borderId="1" fillId="8" fontId="3" numFmtId="3" xfId="0" applyAlignment="1" applyBorder="1" applyFont="1" applyNumberFormat="1">
      <alignment horizontal="center" shrinkToFit="0" wrapText="0"/>
    </xf>
    <xf borderId="1" fillId="4" fontId="2" numFmtId="165" xfId="0" applyAlignment="1" applyBorder="1" applyFont="1" applyNumberFormat="1">
      <alignment horizontal="center" readingOrder="0" shrinkToFit="0" wrapText="0"/>
    </xf>
    <xf borderId="1" fillId="4" fontId="4" numFmtId="0" xfId="0" applyAlignment="1" applyBorder="1" applyFont="1">
      <alignment horizontal="center" readingOrder="0" shrinkToFit="0" wrapText="0"/>
    </xf>
    <xf borderId="1" fillId="5" fontId="4" numFmtId="0" xfId="0" applyAlignment="1" applyBorder="1" applyFont="1">
      <alignment horizontal="center" readingOrder="0" shrinkToFit="0" wrapText="0"/>
    </xf>
    <xf borderId="1" fillId="9" fontId="2" numFmtId="0" xfId="0" applyAlignment="1" applyBorder="1" applyFill="1" applyFont="1">
      <alignment readingOrder="0" shrinkToFit="0" vertical="bottom" wrapText="0"/>
    </xf>
    <xf borderId="1" fillId="9" fontId="4" numFmtId="0" xfId="0" applyAlignment="1" applyBorder="1" applyFont="1">
      <alignment horizontal="center" readingOrder="0" shrinkToFit="0" wrapText="0"/>
    </xf>
    <xf borderId="1" fillId="9" fontId="5" numFmtId="3" xfId="0" applyAlignment="1" applyBorder="1" applyFont="1" applyNumberFormat="1">
      <alignment horizontal="center" shrinkToFit="0" wrapText="0"/>
    </xf>
    <xf borderId="1" fillId="9" fontId="3" numFmtId="3" xfId="0" applyAlignment="1" applyBorder="1" applyFont="1" applyNumberFormat="1">
      <alignment horizontal="center" shrinkToFit="0" wrapText="0"/>
    </xf>
    <xf borderId="1" fillId="10" fontId="2" numFmtId="0" xfId="0" applyAlignment="1" applyBorder="1" applyFill="1" applyFont="1">
      <alignment readingOrder="0" shrinkToFit="0" vertical="bottom" wrapText="0"/>
    </xf>
    <xf borderId="1" fillId="10" fontId="4" numFmtId="0" xfId="0" applyAlignment="1" applyBorder="1" applyFont="1">
      <alignment horizontal="center" readingOrder="0" shrinkToFit="0" wrapText="0"/>
    </xf>
    <xf borderId="1" fillId="10" fontId="5" numFmtId="3" xfId="0" applyAlignment="1" applyBorder="1" applyFont="1" applyNumberFormat="1">
      <alignment horizontal="center" shrinkToFit="0" wrapText="0"/>
    </xf>
    <xf borderId="1" fillId="10" fontId="3" numFmtId="3" xfId="0" applyAlignment="1" applyBorder="1" applyFont="1" applyNumberFormat="1">
      <alignment horizontal="center" shrinkToFit="0" wrapText="0"/>
    </xf>
    <xf borderId="1" fillId="2" fontId="1" numFmtId="0" xfId="0" applyAlignment="1" applyBorder="1" applyFont="1">
      <alignment readingOrder="0" shrinkToFit="0" vertical="bottom" wrapText="0"/>
    </xf>
    <xf borderId="1" fillId="2" fontId="5" numFmtId="0" xfId="0" applyAlignment="1" applyBorder="1" applyFont="1">
      <alignment horizontal="center" shrinkToFit="0" wrapText="0"/>
    </xf>
    <xf borderId="1" fillId="2" fontId="5" numFmtId="3" xfId="0" applyAlignment="1" applyBorder="1" applyFont="1" applyNumberFormat="1">
      <alignment horizontal="center" shrinkToFit="0" wrapText="0"/>
    </xf>
    <xf borderId="1" fillId="2" fontId="6" numFmtId="3" xfId="0" applyAlignment="1" applyBorder="1" applyFont="1" applyNumberFormat="1">
      <alignment horizontal="center" shrinkToFit="0" wrapText="0"/>
    </xf>
    <xf borderId="1" fillId="2" fontId="5" numFmtId="0" xfId="0" applyAlignment="1" applyBorder="1" applyFont="1">
      <alignment horizontal="center" readingOrder="0" shrinkToFit="0" wrapText="0"/>
    </xf>
    <xf borderId="1" fillId="2" fontId="5" numFmtId="166" xfId="0" applyAlignment="1" applyBorder="1" applyFont="1" applyNumberFormat="1">
      <alignment horizontal="center" shrinkToFit="0" wrapText="0"/>
    </xf>
    <xf borderId="1" fillId="2" fontId="6" numFmtId="166" xfId="0" applyAlignment="1" applyBorder="1" applyFont="1" applyNumberFormat="1">
      <alignment horizontal="center" shrinkToFit="0" wrapText="0"/>
    </xf>
    <xf borderId="0" fillId="0" fontId="4" numFmtId="0" xfId="0" applyAlignment="1" applyFont="1">
      <alignment shrinkToFit="0" vertical="bottom" wrapText="0"/>
    </xf>
    <xf borderId="0" fillId="0" fontId="5" numFmtId="0" xfId="0" applyAlignment="1" applyFont="1">
      <alignment shrinkToFit="0" wrapText="0"/>
    </xf>
    <xf borderId="0" fillId="0" fontId="7" numFmtId="0" xfId="0" applyAlignment="1" applyFont="1">
      <alignment shrinkToFit="0" wrapText="0"/>
    </xf>
    <xf borderId="3" fillId="0" fontId="1" numFmtId="0" xfId="0" applyAlignment="1" applyBorder="1" applyFont="1">
      <alignment readingOrder="0" shrinkToFit="0" vertical="bottom" wrapText="0"/>
    </xf>
    <xf borderId="4" fillId="0" fontId="8" numFmtId="0" xfId="0" applyAlignment="1" applyBorder="1" applyFont="1">
      <alignment vertical="bottom"/>
    </xf>
    <xf borderId="5" fillId="0" fontId="8" numFmtId="0" xfId="0" applyAlignment="1" applyBorder="1" applyFont="1">
      <alignment vertical="bottom"/>
    </xf>
    <xf borderId="5" fillId="0" fontId="9" numFmtId="0" xfId="0" applyAlignment="1" applyBorder="1" applyFont="1">
      <alignment vertical="bottom"/>
    </xf>
    <xf borderId="0" fillId="0" fontId="10" numFmtId="0" xfId="0" applyAlignment="1" applyFont="1">
      <alignment vertical="bottom"/>
    </xf>
    <xf borderId="6" fillId="0" fontId="1" numFmtId="0" xfId="0" applyAlignment="1" applyBorder="1" applyFont="1">
      <alignment vertical="bottom"/>
    </xf>
    <xf borderId="7" fillId="0" fontId="1" numFmtId="0" xfId="0" applyAlignment="1" applyBorder="1" applyFont="1">
      <alignment horizontal="center" vertical="bottom"/>
    </xf>
    <xf borderId="7" fillId="2" fontId="1" numFmtId="0" xfId="0" applyAlignment="1" applyBorder="1" applyFont="1">
      <alignment horizontal="center" vertical="bottom"/>
    </xf>
    <xf borderId="0" fillId="11" fontId="3" numFmtId="0" xfId="0" applyAlignment="1" applyFill="1" applyFont="1">
      <alignment horizontal="center" vertical="bottom"/>
    </xf>
    <xf borderId="6" fillId="3" fontId="2" numFmtId="0" xfId="0" applyAlignment="1" applyBorder="1" applyFont="1">
      <alignment vertical="bottom"/>
    </xf>
    <xf borderId="7" fillId="3" fontId="2" numFmtId="3" xfId="0" applyAlignment="1" applyBorder="1" applyFont="1" applyNumberFormat="1">
      <alignment horizontal="center" vertical="bottom"/>
    </xf>
    <xf borderId="7" fillId="3" fontId="2" numFmtId="3" xfId="0" applyAlignment="1" applyBorder="1" applyFont="1" applyNumberFormat="1">
      <alignment horizontal="center" readingOrder="0" vertical="bottom"/>
    </xf>
    <xf borderId="7" fillId="3" fontId="1" numFmtId="3" xfId="0" applyAlignment="1" applyBorder="1" applyFont="1" applyNumberFormat="1">
      <alignment horizontal="center" vertical="bottom"/>
    </xf>
    <xf borderId="0" fillId="11" fontId="3" numFmtId="3" xfId="0" applyAlignment="1" applyFont="1" applyNumberFormat="1">
      <alignment horizontal="center" vertical="bottom"/>
    </xf>
    <xf borderId="6" fillId="4" fontId="2" numFmtId="0" xfId="0" applyAlignment="1" applyBorder="1" applyFont="1">
      <alignment vertical="bottom"/>
    </xf>
    <xf borderId="7" fillId="4" fontId="2" numFmtId="3" xfId="0" applyAlignment="1" applyBorder="1" applyFont="1" applyNumberFormat="1">
      <alignment horizontal="center" vertical="bottom"/>
    </xf>
    <xf borderId="7" fillId="4" fontId="2" numFmtId="3" xfId="0" applyAlignment="1" applyBorder="1" applyFont="1" applyNumberFormat="1">
      <alignment horizontal="center" readingOrder="0" vertical="bottom"/>
    </xf>
    <xf borderId="7" fillId="4" fontId="1" numFmtId="3" xfId="0" applyAlignment="1" applyBorder="1" applyFont="1" applyNumberFormat="1">
      <alignment horizontal="center" vertical="bottom"/>
    </xf>
    <xf borderId="6" fillId="5" fontId="2" numFmtId="0" xfId="0" applyAlignment="1" applyBorder="1" applyFont="1">
      <alignment vertical="bottom"/>
    </xf>
    <xf borderId="7" fillId="5" fontId="2" numFmtId="3" xfId="0" applyAlignment="1" applyBorder="1" applyFont="1" applyNumberFormat="1">
      <alignment horizontal="center" vertical="bottom"/>
    </xf>
    <xf borderId="7" fillId="5" fontId="2" numFmtId="3" xfId="0" applyAlignment="1" applyBorder="1" applyFont="1" applyNumberFormat="1">
      <alignment horizontal="center" readingOrder="0" vertical="bottom"/>
    </xf>
    <xf borderId="7" fillId="5" fontId="1" numFmtId="3" xfId="0" applyAlignment="1" applyBorder="1" applyFont="1" applyNumberFormat="1">
      <alignment horizontal="center" vertical="bottom"/>
    </xf>
    <xf borderId="6" fillId="0" fontId="2" numFmtId="0" xfId="0" applyAlignment="1" applyBorder="1" applyFont="1">
      <alignment vertical="bottom"/>
    </xf>
    <xf borderId="7" fillId="0" fontId="2" numFmtId="3" xfId="0" applyAlignment="1" applyBorder="1" applyFont="1" applyNumberFormat="1">
      <alignment horizontal="center" vertical="bottom"/>
    </xf>
    <xf borderId="7" fillId="0" fontId="2" numFmtId="3" xfId="0" applyAlignment="1" applyBorder="1" applyFont="1" applyNumberFormat="1">
      <alignment horizontal="center" readingOrder="0" vertical="bottom"/>
    </xf>
    <xf borderId="7" fillId="2" fontId="1" numFmtId="3" xfId="0" applyAlignment="1" applyBorder="1" applyFont="1" applyNumberFormat="1">
      <alignment horizontal="center" vertical="bottom"/>
    </xf>
    <xf borderId="6" fillId="2" fontId="1" numFmtId="0" xfId="0" applyAlignment="1" applyBorder="1" applyFont="1">
      <alignment vertical="bottom"/>
    </xf>
    <xf borderId="6" fillId="6" fontId="2" numFmtId="0" xfId="0" applyAlignment="1" applyBorder="1" applyFont="1">
      <alignment vertical="bottom"/>
    </xf>
    <xf borderId="7" fillId="6" fontId="2" numFmtId="164" xfId="0" applyAlignment="1" applyBorder="1" applyFont="1" applyNumberFormat="1">
      <alignment horizontal="center" vertical="bottom"/>
    </xf>
    <xf borderId="7" fillId="6" fontId="1" numFmtId="164" xfId="0" applyAlignment="1" applyBorder="1" applyFont="1" applyNumberFormat="1">
      <alignment horizontal="center" vertical="bottom"/>
    </xf>
    <xf borderId="0" fillId="11" fontId="3" numFmtId="164" xfId="0" applyAlignment="1" applyFont="1" applyNumberFormat="1">
      <alignment horizontal="center" vertical="bottom"/>
    </xf>
    <xf borderId="6" fillId="7" fontId="8" numFmtId="0" xfId="0" applyAlignment="1" applyBorder="1" applyFont="1">
      <alignment vertical="bottom"/>
    </xf>
    <xf borderId="7" fillId="7" fontId="8" numFmtId="3" xfId="0" applyAlignment="1" applyBorder="1" applyFont="1" applyNumberFormat="1">
      <alignment vertical="bottom"/>
    </xf>
    <xf borderId="7" fillId="7" fontId="9" numFmtId="3" xfId="0" applyAlignment="1" applyBorder="1" applyFont="1" applyNumberFormat="1">
      <alignment vertical="bottom"/>
    </xf>
    <xf borderId="0" fillId="11" fontId="10" numFmtId="3" xfId="0" applyAlignment="1" applyFont="1" applyNumberFormat="1">
      <alignment vertical="bottom"/>
    </xf>
    <xf borderId="6" fillId="3" fontId="1" numFmtId="0" xfId="0" applyAlignment="1" applyBorder="1" applyFont="1">
      <alignment vertical="bottom"/>
    </xf>
    <xf borderId="6" fillId="4" fontId="1" numFmtId="0" xfId="0" applyAlignment="1" applyBorder="1" applyFont="1">
      <alignment vertical="bottom"/>
    </xf>
    <xf borderId="6" fillId="5" fontId="1" numFmtId="0" xfId="0" applyAlignment="1" applyBorder="1" applyFont="1">
      <alignment vertical="bottom"/>
    </xf>
    <xf borderId="7" fillId="8" fontId="1" numFmtId="3" xfId="0" applyAlignment="1" applyBorder="1" applyFont="1" applyNumberFormat="1">
      <alignment horizontal="center" vertical="bottom"/>
    </xf>
    <xf borderId="7" fillId="4" fontId="2" numFmtId="165" xfId="0" applyAlignment="1" applyBorder="1" applyFont="1" applyNumberFormat="1">
      <alignment horizontal="center" readingOrder="0" vertical="bottom"/>
    </xf>
    <xf borderId="7" fillId="4" fontId="8" numFmtId="0" xfId="0" applyAlignment="1" applyBorder="1" applyFont="1">
      <alignment horizontal="center" vertical="bottom"/>
    </xf>
    <xf borderId="7" fillId="4" fontId="8" numFmtId="0" xfId="0" applyAlignment="1" applyBorder="1" applyFont="1">
      <alignment horizontal="center" readingOrder="0" vertical="bottom"/>
    </xf>
    <xf borderId="7" fillId="5" fontId="8" numFmtId="0" xfId="0" applyAlignment="1" applyBorder="1" applyFont="1">
      <alignment horizontal="center" vertical="bottom"/>
    </xf>
    <xf borderId="7" fillId="5" fontId="8" numFmtId="0" xfId="0" applyAlignment="1" applyBorder="1" applyFont="1">
      <alignment horizontal="center" readingOrder="0" vertical="bottom"/>
    </xf>
    <xf borderId="6" fillId="9" fontId="2" numFmtId="0" xfId="0" applyAlignment="1" applyBorder="1" applyFont="1">
      <alignment vertical="bottom"/>
    </xf>
    <xf borderId="7" fillId="9" fontId="8" numFmtId="0" xfId="0" applyAlignment="1" applyBorder="1" applyFont="1">
      <alignment horizontal="center" vertical="bottom"/>
    </xf>
    <xf borderId="7" fillId="9" fontId="8" numFmtId="0" xfId="0" applyAlignment="1" applyBorder="1" applyFont="1">
      <alignment horizontal="center" readingOrder="0" vertical="bottom"/>
    </xf>
    <xf borderId="7" fillId="9" fontId="9" numFmtId="3" xfId="0" applyAlignment="1" applyBorder="1" applyFont="1" applyNumberFormat="1">
      <alignment horizontal="center" vertical="bottom"/>
    </xf>
    <xf borderId="0" fillId="11" fontId="10" numFmtId="3" xfId="0" applyAlignment="1" applyFont="1" applyNumberFormat="1">
      <alignment horizontal="center" vertical="bottom"/>
    </xf>
    <xf borderId="6" fillId="10" fontId="2" numFmtId="0" xfId="0" applyAlignment="1" applyBorder="1" applyFont="1">
      <alignment vertical="bottom"/>
    </xf>
    <xf borderId="7" fillId="10" fontId="8" numFmtId="0" xfId="0" applyAlignment="1" applyBorder="1" applyFont="1">
      <alignment horizontal="center" vertical="bottom"/>
    </xf>
    <xf borderId="7" fillId="10" fontId="8" numFmtId="0" xfId="0" applyAlignment="1" applyBorder="1" applyFont="1">
      <alignment horizontal="center" readingOrder="0" vertical="bottom"/>
    </xf>
    <xf borderId="7" fillId="10" fontId="9" numFmtId="3" xfId="0" applyAlignment="1" applyBorder="1" applyFont="1" applyNumberFormat="1">
      <alignment horizontal="center" vertical="bottom"/>
    </xf>
    <xf borderId="7" fillId="10" fontId="8" numFmtId="0" xfId="0" applyAlignment="1" applyBorder="1" applyFont="1">
      <alignment readingOrder="0" vertical="bottom"/>
    </xf>
    <xf borderId="7" fillId="2" fontId="9" numFmtId="0" xfId="0" applyAlignment="1" applyBorder="1" applyFont="1">
      <alignment horizontal="center" vertical="bottom"/>
    </xf>
    <xf borderId="7" fillId="2" fontId="9" numFmtId="3" xfId="0" applyAlignment="1" applyBorder="1" applyFont="1" applyNumberFormat="1">
      <alignment horizontal="center" vertical="bottom"/>
    </xf>
    <xf borderId="7" fillId="2" fontId="9" numFmtId="166" xfId="0" applyAlignment="1" applyBorder="1" applyFont="1" applyNumberFormat="1">
      <alignment horizontal="center" vertical="bottom"/>
    </xf>
    <xf borderId="0" fillId="11" fontId="10" numFmtId="166" xfId="0" applyAlignment="1" applyFont="1" applyNumberFormat="1">
      <alignment horizontal="center" vertical="bottom"/>
    </xf>
    <xf borderId="0" fillId="0" fontId="0" numFmtId="0" xfId="0" applyAlignment="1" applyFont="1">
      <alignment shrinkToFit="0" vertical="bottom" wrapText="0"/>
    </xf>
    <xf borderId="0" fillId="0" fontId="11" numFmtId="0" xfId="0" applyAlignment="1" applyFont="1">
      <alignment shrinkToFit="0" wrapText="0"/>
    </xf>
    <xf borderId="0" fillId="11" fontId="12" numFmtId="0" xfId="0" applyAlignment="1" applyFont="1">
      <alignment shrinkToFit="0" wrapText="0"/>
    </xf>
    <xf borderId="0" fillId="0" fontId="12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26.0"/>
    <col customWidth="1" min="2" max="13" width="7.43"/>
    <col customWidth="1" min="14" max="15" width="9.29"/>
    <col customWidth="1" min="16" max="16" width="8.43"/>
    <col customWidth="1" min="17" max="25" width="8.0"/>
  </cols>
  <sheetData>
    <row r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>
      <c r="A2" s="1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8" t="s">
        <v>13</v>
      </c>
      <c r="O2" s="9" t="s">
        <v>14</v>
      </c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A3" s="10" t="s">
        <v>15</v>
      </c>
      <c r="B3" s="11">
        <v>3291.0</v>
      </c>
      <c r="C3" s="11">
        <v>3390.0</v>
      </c>
      <c r="D3" s="11">
        <v>2762.0</v>
      </c>
      <c r="E3" s="11">
        <v>2867.0</v>
      </c>
      <c r="F3" s="11">
        <v>2788.0</v>
      </c>
      <c r="G3" s="11"/>
      <c r="H3" s="11"/>
      <c r="I3" s="11"/>
      <c r="J3" s="11"/>
      <c r="K3" s="11"/>
      <c r="L3" s="11"/>
      <c r="M3" s="11"/>
      <c r="N3" s="12">
        <f t="shared" ref="N3:N14" si="1">SUM(B3:M3)</f>
        <v>15098</v>
      </c>
      <c r="O3" s="13">
        <f t="shared" ref="O3:O14" si="2">sum(B77:E77)</f>
        <v>11512</v>
      </c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>
      <c r="A4" s="10" t="s">
        <v>16</v>
      </c>
      <c r="B4" s="11">
        <v>365.0</v>
      </c>
      <c r="C4" s="11">
        <v>427.0</v>
      </c>
      <c r="D4" s="11">
        <v>356.0</v>
      </c>
      <c r="E4" s="11">
        <v>333.0</v>
      </c>
      <c r="F4" s="11">
        <v>337.0</v>
      </c>
      <c r="G4" s="11"/>
      <c r="H4" s="11"/>
      <c r="I4" s="11"/>
      <c r="J4" s="11"/>
      <c r="K4" s="11"/>
      <c r="L4" s="11"/>
      <c r="M4" s="11"/>
      <c r="N4" s="12">
        <f t="shared" si="1"/>
        <v>1818</v>
      </c>
      <c r="O4" s="13">
        <f t="shared" si="2"/>
        <v>1651</v>
      </c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>
      <c r="A5" s="10" t="s">
        <v>17</v>
      </c>
      <c r="B5" s="11">
        <v>1071.0</v>
      </c>
      <c r="C5" s="11">
        <v>1228.0</v>
      </c>
      <c r="D5" s="11">
        <v>875.0</v>
      </c>
      <c r="E5" s="11">
        <v>953.0</v>
      </c>
      <c r="F5" s="11">
        <v>1231.0</v>
      </c>
      <c r="G5" s="11"/>
      <c r="H5" s="11"/>
      <c r="I5" s="11"/>
      <c r="J5" s="11"/>
      <c r="K5" s="11"/>
      <c r="L5" s="11"/>
      <c r="M5" s="11"/>
      <c r="N5" s="12">
        <f t="shared" si="1"/>
        <v>5358</v>
      </c>
      <c r="O5" s="13">
        <f t="shared" si="2"/>
        <v>4265</v>
      </c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>
      <c r="A6" s="14" t="s">
        <v>18</v>
      </c>
      <c r="B6" s="15">
        <v>5631.0</v>
      </c>
      <c r="C6" s="15">
        <v>5703.0</v>
      </c>
      <c r="D6" s="15">
        <v>4521.0</v>
      </c>
      <c r="E6" s="15">
        <v>4638.0</v>
      </c>
      <c r="F6" s="15">
        <v>4455.0</v>
      </c>
      <c r="G6" s="15"/>
      <c r="H6" s="15"/>
      <c r="I6" s="15"/>
      <c r="J6" s="15"/>
      <c r="K6" s="15"/>
      <c r="L6" s="15"/>
      <c r="M6" s="15"/>
      <c r="N6" s="16">
        <f t="shared" si="1"/>
        <v>24948</v>
      </c>
      <c r="O6" s="17">
        <f t="shared" si="2"/>
        <v>19706</v>
      </c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>
      <c r="A7" s="14" t="s">
        <v>19</v>
      </c>
      <c r="B7" s="15">
        <v>138.0</v>
      </c>
      <c r="C7" s="15">
        <v>200.0</v>
      </c>
      <c r="D7" s="15">
        <v>94.0</v>
      </c>
      <c r="E7" s="15">
        <v>76.0</v>
      </c>
      <c r="F7" s="15">
        <v>105.0</v>
      </c>
      <c r="G7" s="15"/>
      <c r="H7" s="15"/>
      <c r="I7" s="15"/>
      <c r="J7" s="15"/>
      <c r="K7" s="15"/>
      <c r="L7" s="15"/>
      <c r="M7" s="15"/>
      <c r="N7" s="16">
        <f t="shared" si="1"/>
        <v>613</v>
      </c>
      <c r="O7" s="17">
        <f t="shared" si="2"/>
        <v>755</v>
      </c>
      <c r="P7" s="5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>
      <c r="A8" s="14" t="s">
        <v>20</v>
      </c>
      <c r="B8" s="15">
        <v>445.0</v>
      </c>
      <c r="C8" s="15">
        <v>573.0</v>
      </c>
      <c r="D8" s="15">
        <v>369.0</v>
      </c>
      <c r="E8" s="15">
        <v>387.0</v>
      </c>
      <c r="F8" s="15">
        <v>452.0</v>
      </c>
      <c r="G8" s="15"/>
      <c r="H8" s="15"/>
      <c r="I8" s="15"/>
      <c r="J8" s="15"/>
      <c r="K8" s="15"/>
      <c r="L8" s="15"/>
      <c r="M8" s="15"/>
      <c r="N8" s="16">
        <f t="shared" si="1"/>
        <v>2226</v>
      </c>
      <c r="O8" s="17">
        <f t="shared" si="2"/>
        <v>2284</v>
      </c>
      <c r="P8" s="5"/>
      <c r="Q8" s="6"/>
      <c r="R8" s="6"/>
      <c r="S8" s="6"/>
      <c r="T8" s="6"/>
      <c r="U8" s="6"/>
      <c r="V8" s="18"/>
      <c r="W8" s="6"/>
      <c r="X8" s="6"/>
      <c r="Y8" s="6"/>
      <c r="Z8" s="6"/>
      <c r="AA8" s="6"/>
    </row>
    <row r="9">
      <c r="A9" s="19" t="s">
        <v>21</v>
      </c>
      <c r="B9" s="20">
        <v>565.0</v>
      </c>
      <c r="C9" s="20">
        <v>599.0</v>
      </c>
      <c r="D9" s="20">
        <v>337.0</v>
      </c>
      <c r="E9" s="20">
        <v>415.0</v>
      </c>
      <c r="F9" s="20">
        <v>335.0</v>
      </c>
      <c r="G9" s="20"/>
      <c r="H9" s="20"/>
      <c r="I9" s="20"/>
      <c r="J9" s="20"/>
      <c r="K9" s="20"/>
      <c r="L9" s="20"/>
      <c r="M9" s="20"/>
      <c r="N9" s="21">
        <f t="shared" si="1"/>
        <v>2251</v>
      </c>
      <c r="O9" s="22">
        <f t="shared" si="2"/>
        <v>1468</v>
      </c>
      <c r="P9" s="5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>
      <c r="A10" s="23" t="s">
        <v>22</v>
      </c>
      <c r="B10" s="20">
        <v>15.0</v>
      </c>
      <c r="C10" s="20">
        <v>27.0</v>
      </c>
      <c r="D10" s="20">
        <v>11.0</v>
      </c>
      <c r="E10" s="20">
        <v>17.0</v>
      </c>
      <c r="F10" s="20">
        <v>11.0</v>
      </c>
      <c r="G10" s="20"/>
      <c r="H10" s="20"/>
      <c r="I10" s="20"/>
      <c r="J10" s="20"/>
      <c r="K10" s="20"/>
      <c r="L10" s="20"/>
      <c r="M10" s="20"/>
      <c r="N10" s="21">
        <f t="shared" si="1"/>
        <v>81</v>
      </c>
      <c r="O10" s="22">
        <f t="shared" si="2"/>
        <v>96</v>
      </c>
      <c r="P10" s="5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>
      <c r="A11" s="23" t="s">
        <v>23</v>
      </c>
      <c r="B11" s="20">
        <v>60.0</v>
      </c>
      <c r="C11" s="20">
        <v>71.0</v>
      </c>
      <c r="D11" s="20">
        <v>37.0</v>
      </c>
      <c r="E11" s="20">
        <v>56.0</v>
      </c>
      <c r="F11" s="20">
        <v>45.0</v>
      </c>
      <c r="G11" s="20"/>
      <c r="H11" s="20"/>
      <c r="I11" s="20"/>
      <c r="J11" s="20"/>
      <c r="K11" s="20"/>
      <c r="L11" s="20"/>
      <c r="M11" s="20"/>
      <c r="N11" s="21">
        <f t="shared" si="1"/>
        <v>269</v>
      </c>
      <c r="O11" s="22">
        <f t="shared" si="2"/>
        <v>585</v>
      </c>
      <c r="P11" s="5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>
      <c r="A12" s="24" t="s">
        <v>24</v>
      </c>
      <c r="B12" s="25">
        <v>141.0</v>
      </c>
      <c r="C12" s="25">
        <v>142.0</v>
      </c>
      <c r="D12" s="25">
        <v>100.0</v>
      </c>
      <c r="E12" s="25">
        <v>98.0</v>
      </c>
      <c r="F12" s="25">
        <v>94.0</v>
      </c>
      <c r="G12" s="25"/>
      <c r="H12" s="25"/>
      <c r="I12" s="25"/>
      <c r="J12" s="25"/>
      <c r="K12" s="25"/>
      <c r="L12" s="25"/>
      <c r="M12" s="25"/>
      <c r="N12" s="26">
        <f t="shared" si="1"/>
        <v>575</v>
      </c>
      <c r="O12" s="27">
        <f t="shared" si="2"/>
        <v>607</v>
      </c>
      <c r="P12" s="5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>
      <c r="A13" s="28" t="s">
        <v>25</v>
      </c>
      <c r="B13" s="25">
        <v>63.0</v>
      </c>
      <c r="C13" s="25">
        <v>54.0</v>
      </c>
      <c r="D13" s="25">
        <v>85.0</v>
      </c>
      <c r="E13" s="25">
        <v>83.0</v>
      </c>
      <c r="F13" s="25">
        <v>58.0</v>
      </c>
      <c r="G13" s="25"/>
      <c r="H13" s="25"/>
      <c r="I13" s="25"/>
      <c r="J13" s="25"/>
      <c r="K13" s="25"/>
      <c r="L13" s="25"/>
      <c r="M13" s="25"/>
      <c r="N13" s="26">
        <f t="shared" si="1"/>
        <v>343</v>
      </c>
      <c r="O13" s="27">
        <f t="shared" si="2"/>
        <v>181</v>
      </c>
      <c r="P13" s="5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>
      <c r="A14" s="28" t="s">
        <v>26</v>
      </c>
      <c r="B14" s="25">
        <v>2068.0</v>
      </c>
      <c r="C14" s="25">
        <v>2134.0</v>
      </c>
      <c r="D14" s="25">
        <v>1773.0</v>
      </c>
      <c r="E14" s="25">
        <v>1786.0</v>
      </c>
      <c r="F14" s="25">
        <v>1873.0</v>
      </c>
      <c r="G14" s="25"/>
      <c r="H14" s="25"/>
      <c r="I14" s="25"/>
      <c r="J14" s="25"/>
      <c r="K14" s="25"/>
      <c r="L14" s="25"/>
      <c r="M14" s="25"/>
      <c r="N14" s="26">
        <f t="shared" si="1"/>
        <v>9634</v>
      </c>
      <c r="O14" s="27">
        <f t="shared" si="2"/>
        <v>7119</v>
      </c>
      <c r="P14" s="5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>
      <c r="A15" s="29" t="s">
        <v>13</v>
      </c>
      <c r="B15" s="26">
        <f t="shared" ref="B15:M15" si="3">SUM(B3:B14)</f>
        <v>13853</v>
      </c>
      <c r="C15" s="26">
        <f t="shared" si="3"/>
        <v>14548</v>
      </c>
      <c r="D15" s="26">
        <f t="shared" si="3"/>
        <v>11320</v>
      </c>
      <c r="E15" s="26">
        <f t="shared" si="3"/>
        <v>11709</v>
      </c>
      <c r="F15" s="26">
        <f t="shared" si="3"/>
        <v>11784</v>
      </c>
      <c r="G15" s="26">
        <f t="shared" si="3"/>
        <v>0</v>
      </c>
      <c r="H15" s="26">
        <f t="shared" si="3"/>
        <v>0</v>
      </c>
      <c r="I15" s="26">
        <f t="shared" si="3"/>
        <v>0</v>
      </c>
      <c r="J15" s="26">
        <f t="shared" si="3"/>
        <v>0</v>
      </c>
      <c r="K15" s="26">
        <f t="shared" si="3"/>
        <v>0</v>
      </c>
      <c r="L15" s="26">
        <f t="shared" si="3"/>
        <v>0</v>
      </c>
      <c r="M15" s="26">
        <f t="shared" si="3"/>
        <v>0</v>
      </c>
      <c r="N15" s="26">
        <f>SUM(N3:N13)</f>
        <v>53580</v>
      </c>
      <c r="O15" s="27">
        <f>sum(B89:D89)</f>
        <v>38657</v>
      </c>
      <c r="P15" s="5"/>
      <c r="Q15" s="6"/>
      <c r="R15" s="18"/>
      <c r="S15" s="6"/>
      <c r="T15" s="6"/>
      <c r="U15" s="6"/>
      <c r="V15" s="6"/>
      <c r="W15" s="6"/>
      <c r="X15" s="6"/>
      <c r="Y15" s="6"/>
      <c r="Z15" s="6"/>
      <c r="AA15" s="6"/>
    </row>
    <row r="16">
      <c r="A16" s="30" t="s">
        <v>27</v>
      </c>
      <c r="B16" s="31">
        <f t="shared" ref="B16:F16" si="4">B14/B15</f>
        <v>0.149281744</v>
      </c>
      <c r="C16" s="31">
        <f t="shared" si="4"/>
        <v>0.1466868298</v>
      </c>
      <c r="D16" s="31">
        <f t="shared" si="4"/>
        <v>0.1566254417</v>
      </c>
      <c r="E16" s="31">
        <f t="shared" si="4"/>
        <v>0.1525322402</v>
      </c>
      <c r="F16" s="31">
        <f t="shared" si="4"/>
        <v>0.1589443313</v>
      </c>
      <c r="G16" s="31"/>
      <c r="H16" s="31"/>
      <c r="I16" s="31"/>
      <c r="J16" s="31"/>
      <c r="K16" s="31"/>
      <c r="L16" s="31"/>
      <c r="M16" s="31"/>
      <c r="N16" s="32">
        <f>sum(B16:M16)/5</f>
        <v>0.1528141174</v>
      </c>
      <c r="O16" s="33">
        <f>sum(B90:E90)/5</f>
        <v>0.1139425168</v>
      </c>
      <c r="P16" s="5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ht="3.75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7"/>
      <c r="P17" s="5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>
      <c r="A18" s="1" t="s">
        <v>28</v>
      </c>
      <c r="B18" s="25">
        <v>1805.0</v>
      </c>
      <c r="C18" s="25">
        <v>1822.0</v>
      </c>
      <c r="D18" s="25">
        <v>1597.0</v>
      </c>
      <c r="E18" s="25">
        <v>2002.0</v>
      </c>
      <c r="F18" s="25">
        <v>1732.0</v>
      </c>
      <c r="G18" s="25"/>
      <c r="H18" s="25"/>
      <c r="I18" s="25"/>
      <c r="J18" s="25"/>
      <c r="K18" s="25"/>
      <c r="L18" s="25"/>
      <c r="M18" s="25"/>
      <c r="N18" s="26">
        <f>SUM(B18:M18)</f>
        <v>8958</v>
      </c>
      <c r="O18" s="27">
        <f>(sum(B92:E92))</f>
        <v>4819</v>
      </c>
      <c r="P18" s="5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ht="3.7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7"/>
      <c r="P19" s="5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>
      <c r="A20" s="38" t="s">
        <v>29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6"/>
      <c r="O20" s="37"/>
      <c r="P20" s="5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>
      <c r="A21" s="40" t="s">
        <v>30</v>
      </c>
      <c r="B21" s="11">
        <v>15.0</v>
      </c>
      <c r="C21" s="11">
        <v>16.0</v>
      </c>
      <c r="D21" s="11">
        <v>9.0</v>
      </c>
      <c r="E21" s="11">
        <v>12.0</v>
      </c>
      <c r="F21" s="11">
        <v>12.0</v>
      </c>
      <c r="G21" s="11"/>
      <c r="H21" s="11"/>
      <c r="I21" s="11"/>
      <c r="J21" s="11"/>
      <c r="K21" s="11"/>
      <c r="L21" s="11"/>
      <c r="M21" s="11"/>
      <c r="N21" s="12">
        <f t="shared" ref="N21:N22" si="5">SUM(B21:M21)</f>
        <v>64</v>
      </c>
      <c r="O21" s="13">
        <f t="shared" ref="O21:O22" si="6">sum(B95:E95)</f>
        <v>29</v>
      </c>
      <c r="P21" s="5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>
      <c r="A22" s="40" t="s">
        <v>31</v>
      </c>
      <c r="B22" s="11">
        <v>166.0</v>
      </c>
      <c r="C22" s="11">
        <v>323.0</v>
      </c>
      <c r="D22" s="11">
        <v>85.0</v>
      </c>
      <c r="E22" s="11">
        <v>142.0</v>
      </c>
      <c r="F22" s="11">
        <v>208.0</v>
      </c>
      <c r="G22" s="11"/>
      <c r="H22" s="11"/>
      <c r="I22" s="11"/>
      <c r="J22" s="11"/>
      <c r="K22" s="11"/>
      <c r="L22" s="11"/>
      <c r="M22" s="11"/>
      <c r="N22" s="12">
        <f t="shared" si="5"/>
        <v>924</v>
      </c>
      <c r="O22" s="13">
        <f t="shared" si="6"/>
        <v>878</v>
      </c>
      <c r="P22" s="5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>
      <c r="A23" s="41" t="s">
        <v>32</v>
      </c>
      <c r="B23" s="39"/>
      <c r="C23" s="39"/>
      <c r="D23" s="39"/>
      <c r="E23" s="39"/>
      <c r="F23" s="39"/>
      <c r="G23" s="39"/>
      <c r="H23" s="42"/>
      <c r="I23" s="39"/>
      <c r="J23" s="39"/>
      <c r="K23" s="39"/>
      <c r="L23" s="39"/>
      <c r="M23" s="39"/>
      <c r="N23" s="36"/>
      <c r="O23" s="37"/>
      <c r="P23" s="5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>
      <c r="A24" s="43" t="s">
        <v>30</v>
      </c>
      <c r="B24" s="15">
        <v>27.0</v>
      </c>
      <c r="C24" s="15">
        <v>41.0</v>
      </c>
      <c r="D24" s="15">
        <v>37.0</v>
      </c>
      <c r="E24" s="15">
        <v>52.0</v>
      </c>
      <c r="F24" s="15">
        <v>47.0</v>
      </c>
      <c r="G24" s="15"/>
      <c r="H24" s="15"/>
      <c r="I24" s="15"/>
      <c r="J24" s="15"/>
      <c r="K24" s="15"/>
      <c r="L24" s="15"/>
      <c r="M24" s="15"/>
      <c r="N24" s="16">
        <f t="shared" ref="N24:N25" si="7">SUM(B24:M24)</f>
        <v>204</v>
      </c>
      <c r="O24" s="17">
        <f t="shared" ref="O24:O25" si="8">sum(B98:E98)</f>
        <v>159</v>
      </c>
      <c r="P24" s="5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>
      <c r="A25" s="43" t="s">
        <v>31</v>
      </c>
      <c r="B25" s="15">
        <v>518.0</v>
      </c>
      <c r="C25" s="15">
        <v>691.0</v>
      </c>
      <c r="D25" s="15">
        <v>660.0</v>
      </c>
      <c r="E25" s="15">
        <v>907.0</v>
      </c>
      <c r="F25" s="15">
        <v>841.0</v>
      </c>
      <c r="G25" s="15"/>
      <c r="H25" s="15"/>
      <c r="I25" s="15"/>
      <c r="J25" s="15"/>
      <c r="K25" s="15"/>
      <c r="L25" s="15"/>
      <c r="M25" s="15"/>
      <c r="N25" s="16">
        <f t="shared" si="7"/>
        <v>3617</v>
      </c>
      <c r="O25" s="17">
        <f t="shared" si="8"/>
        <v>2697</v>
      </c>
      <c r="P25" s="5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>
      <c r="A26" s="44" t="s">
        <v>33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6"/>
      <c r="O26" s="37"/>
      <c r="P26" s="5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>
      <c r="A27" s="19" t="s">
        <v>30</v>
      </c>
      <c r="B27" s="20">
        <v>16.0</v>
      </c>
      <c r="C27" s="20">
        <v>12.0</v>
      </c>
      <c r="D27" s="20">
        <v>13.0</v>
      </c>
      <c r="E27" s="20">
        <v>8.0</v>
      </c>
      <c r="F27" s="20">
        <v>4.0</v>
      </c>
      <c r="G27" s="20"/>
      <c r="H27" s="20"/>
      <c r="I27" s="20"/>
      <c r="J27" s="20"/>
      <c r="K27" s="20"/>
      <c r="L27" s="20"/>
      <c r="M27" s="20"/>
      <c r="N27" s="21">
        <f t="shared" ref="N27:N28" si="9">SUM(B27:M27)</f>
        <v>53</v>
      </c>
      <c r="O27" s="22">
        <f t="shared" ref="O27:O28" si="10">sum(B101:E101)</f>
        <v>23</v>
      </c>
      <c r="P27" s="5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>
      <c r="A28" s="19" t="s">
        <v>31</v>
      </c>
      <c r="B28" s="20">
        <v>53.0</v>
      </c>
      <c r="C28" s="20">
        <v>94.0</v>
      </c>
      <c r="D28" s="20">
        <v>53.0</v>
      </c>
      <c r="E28" s="20">
        <v>34.0</v>
      </c>
      <c r="F28" s="20">
        <v>40.0</v>
      </c>
      <c r="G28" s="20"/>
      <c r="H28" s="20"/>
      <c r="I28" s="20"/>
      <c r="J28" s="20"/>
      <c r="K28" s="20"/>
      <c r="L28" s="20"/>
      <c r="M28" s="20"/>
      <c r="N28" s="21">
        <f t="shared" si="9"/>
        <v>274</v>
      </c>
      <c r="O28" s="22">
        <f t="shared" si="10"/>
        <v>138</v>
      </c>
      <c r="P28" s="5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ht="3.75" customHeight="1">
      <c r="A29" s="34"/>
      <c r="B29" s="42"/>
      <c r="C29" s="42"/>
      <c r="D29" s="42"/>
      <c r="E29" s="39"/>
      <c r="F29" s="39"/>
      <c r="G29" s="39"/>
      <c r="H29" s="39"/>
      <c r="I29" s="39"/>
      <c r="J29" s="39"/>
      <c r="K29" s="39"/>
      <c r="L29" s="39"/>
      <c r="M29" s="39"/>
      <c r="N29" s="36"/>
      <c r="O29" s="37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>
      <c r="A30" s="45" t="s">
        <v>34</v>
      </c>
      <c r="B30" s="25">
        <v>208.0</v>
      </c>
      <c r="C30" s="25">
        <v>246.0</v>
      </c>
      <c r="D30" s="25">
        <v>213.0</v>
      </c>
      <c r="E30" s="25">
        <v>231.0</v>
      </c>
      <c r="F30" s="25">
        <v>239.0</v>
      </c>
      <c r="G30" s="25"/>
      <c r="H30" s="25"/>
      <c r="I30" s="25"/>
      <c r="J30" s="25"/>
      <c r="K30" s="25"/>
      <c r="L30" s="25"/>
      <c r="M30" s="25"/>
      <c r="N30" s="26">
        <f t="shared" ref="N30:N32" si="11">SUM(B30:M30)</f>
        <v>1137</v>
      </c>
      <c r="O30" s="27">
        <f t="shared" ref="O30:O32" si="12">sum(B104:E104)</f>
        <v>1058</v>
      </c>
      <c r="P30" s="5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>
      <c r="A31" s="45" t="s">
        <v>35</v>
      </c>
      <c r="B31" s="25">
        <v>49.0</v>
      </c>
      <c r="C31" s="25">
        <v>61.0</v>
      </c>
      <c r="D31" s="25">
        <v>47.0</v>
      </c>
      <c r="E31" s="25">
        <v>58.0</v>
      </c>
      <c r="F31" s="25">
        <v>62.0</v>
      </c>
      <c r="G31" s="25"/>
      <c r="H31" s="25"/>
      <c r="I31" s="25"/>
      <c r="J31" s="25"/>
      <c r="K31" s="25"/>
      <c r="L31" s="25"/>
      <c r="M31" s="25"/>
      <c r="N31" s="26">
        <f t="shared" si="11"/>
        <v>277</v>
      </c>
      <c r="O31" s="27">
        <f t="shared" si="12"/>
        <v>311</v>
      </c>
      <c r="P31" s="5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>
      <c r="A32" s="45" t="s">
        <v>36</v>
      </c>
      <c r="B32" s="25">
        <v>53.0</v>
      </c>
      <c r="C32" s="25">
        <v>59.0</v>
      </c>
      <c r="D32" s="25">
        <v>51.0</v>
      </c>
      <c r="E32" s="25">
        <v>59.0</v>
      </c>
      <c r="F32" s="25">
        <v>66.0</v>
      </c>
      <c r="G32" s="25"/>
      <c r="H32" s="25"/>
      <c r="I32" s="25"/>
      <c r="J32" s="25"/>
      <c r="K32" s="25"/>
      <c r="L32" s="25"/>
      <c r="M32" s="25"/>
      <c r="N32" s="26">
        <f t="shared" si="11"/>
        <v>288</v>
      </c>
      <c r="O32" s="27">
        <f t="shared" si="12"/>
        <v>295</v>
      </c>
      <c r="P32" s="5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ht="3.75" customHeight="1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  <c r="P33" s="5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>
      <c r="A34" s="49" t="s">
        <v>37</v>
      </c>
      <c r="B34" s="50">
        <v>266.0</v>
      </c>
      <c r="C34" s="50">
        <v>308.0</v>
      </c>
      <c r="D34" s="50">
        <v>273.0</v>
      </c>
      <c r="E34" s="50">
        <v>296.0</v>
      </c>
      <c r="F34" s="50">
        <v>312.0</v>
      </c>
      <c r="G34" s="50"/>
      <c r="H34" s="50"/>
      <c r="I34" s="50"/>
      <c r="J34" s="50"/>
      <c r="K34" s="50"/>
      <c r="L34" s="50"/>
      <c r="M34" s="50"/>
      <c r="N34" s="51">
        <f t="shared" ref="N34:N36" si="13">SUM(B34:M34)</f>
        <v>1455</v>
      </c>
      <c r="O34" s="27">
        <f>sum(B107:E107)</f>
        <v>1314</v>
      </c>
      <c r="P34" s="5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>
      <c r="A35" s="45" t="s">
        <v>38</v>
      </c>
      <c r="B35" s="25">
        <v>3583.0</v>
      </c>
      <c r="C35" s="25">
        <v>3820.0</v>
      </c>
      <c r="D35" s="25">
        <v>3349.0</v>
      </c>
      <c r="E35" s="25">
        <v>3911.0</v>
      </c>
      <c r="F35" s="25">
        <v>3717.0</v>
      </c>
      <c r="G35" s="25"/>
      <c r="H35" s="25"/>
      <c r="I35" s="25"/>
      <c r="J35" s="25"/>
      <c r="K35" s="25"/>
      <c r="L35" s="25"/>
      <c r="M35" s="25"/>
      <c r="N35" s="26">
        <f t="shared" si="13"/>
        <v>18380</v>
      </c>
      <c r="O35" s="27">
        <f t="shared" ref="O35:O36" si="14">sum(B109:E109)</f>
        <v>15632</v>
      </c>
      <c r="P35" s="5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>
      <c r="A36" s="1" t="s">
        <v>39</v>
      </c>
      <c r="B36" s="25">
        <v>1.0</v>
      </c>
      <c r="C36" s="25">
        <v>9.0</v>
      </c>
      <c r="D36" s="25">
        <v>10.0</v>
      </c>
      <c r="E36" s="25">
        <v>3.0</v>
      </c>
      <c r="F36" s="25">
        <v>4.0</v>
      </c>
      <c r="G36" s="25"/>
      <c r="H36" s="25"/>
      <c r="I36" s="25"/>
      <c r="J36" s="25"/>
      <c r="K36" s="25"/>
      <c r="L36" s="25"/>
      <c r="M36" s="25"/>
      <c r="N36" s="26">
        <f t="shared" si="13"/>
        <v>27</v>
      </c>
      <c r="O36" s="27">
        <f t="shared" si="14"/>
        <v>26</v>
      </c>
      <c r="P36" s="5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4"/>
      <c r="O37" s="55"/>
      <c r="P37" s="5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>
      <c r="A38" s="56"/>
      <c r="B38" s="7" t="s">
        <v>1</v>
      </c>
      <c r="C38" s="7" t="s">
        <v>2</v>
      </c>
      <c r="D38" s="7" t="s">
        <v>3</v>
      </c>
      <c r="E38" s="7" t="s">
        <v>4</v>
      </c>
      <c r="F38" s="7" t="s">
        <v>5</v>
      </c>
      <c r="G38" s="7" t="s">
        <v>6</v>
      </c>
      <c r="H38" s="7" t="s">
        <v>7</v>
      </c>
      <c r="I38" s="7" t="s">
        <v>8</v>
      </c>
      <c r="J38" s="7" t="s">
        <v>9</v>
      </c>
      <c r="K38" s="7" t="s">
        <v>10</v>
      </c>
      <c r="L38" s="7" t="s">
        <v>11</v>
      </c>
      <c r="M38" s="7" t="s">
        <v>12</v>
      </c>
      <c r="N38" s="8" t="s">
        <v>13</v>
      </c>
      <c r="O38" s="9" t="s">
        <v>14</v>
      </c>
      <c r="P38" s="5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>
      <c r="A39" s="1" t="s">
        <v>40</v>
      </c>
      <c r="B39" s="25">
        <v>41.0</v>
      </c>
      <c r="C39" s="25">
        <v>52.0</v>
      </c>
      <c r="D39" s="25">
        <v>47.0</v>
      </c>
      <c r="E39" s="25">
        <v>26.0</v>
      </c>
      <c r="F39" s="25">
        <v>25.0</v>
      </c>
      <c r="G39" s="25"/>
      <c r="H39" s="25"/>
      <c r="I39" s="25"/>
      <c r="J39" s="25"/>
      <c r="K39" s="25"/>
      <c r="L39" s="25"/>
      <c r="M39" s="25"/>
      <c r="N39" s="26">
        <f t="shared" ref="N39:N40" si="15">sum(B39:M39)</f>
        <v>191</v>
      </c>
      <c r="O39" s="27">
        <f t="shared" ref="O39:O40" si="16">sum(B111:E111)</f>
        <v>237</v>
      </c>
      <c r="P39" s="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>
      <c r="A40" s="1" t="s">
        <v>41</v>
      </c>
      <c r="B40" s="25">
        <v>1.0</v>
      </c>
      <c r="C40" s="25">
        <v>1.0</v>
      </c>
      <c r="D40" s="25">
        <v>4.0</v>
      </c>
      <c r="E40" s="25">
        <v>1.0</v>
      </c>
      <c r="F40" s="25">
        <v>1.0</v>
      </c>
      <c r="G40" s="25"/>
      <c r="H40" s="25"/>
      <c r="I40" s="25"/>
      <c r="J40" s="25"/>
      <c r="K40" s="25"/>
      <c r="L40" s="25"/>
      <c r="M40" s="25"/>
      <c r="N40" s="26">
        <f t="shared" si="15"/>
        <v>8</v>
      </c>
      <c r="O40" s="27">
        <f t="shared" si="16"/>
        <v>12</v>
      </c>
      <c r="P40" s="5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ht="3.75" customHeight="1">
      <c r="A41" s="46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6"/>
      <c r="O41" s="37"/>
      <c r="P41" s="5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>
      <c r="A42" s="1" t="s">
        <v>42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6"/>
      <c r="O42" s="37"/>
      <c r="P42" s="5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>
      <c r="A43" s="24" t="s">
        <v>43</v>
      </c>
      <c r="B43" s="25">
        <v>445.0</v>
      </c>
      <c r="C43" s="25">
        <v>486.0</v>
      </c>
      <c r="D43" s="25">
        <v>479.0</v>
      </c>
      <c r="E43" s="25">
        <v>512.0</v>
      </c>
      <c r="F43" s="25">
        <v>538.0</v>
      </c>
      <c r="G43" s="25"/>
      <c r="H43" s="25"/>
      <c r="I43" s="25"/>
      <c r="J43" s="25"/>
      <c r="K43" s="25"/>
      <c r="L43" s="25"/>
      <c r="M43" s="25"/>
      <c r="N43" s="26">
        <f t="shared" ref="N43:N44" si="17">SUM(B43:M43)</f>
        <v>2460</v>
      </c>
      <c r="O43" s="27">
        <f>sum(B116:E116)</f>
        <v>1739</v>
      </c>
      <c r="P43" s="5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>
      <c r="A44" s="28" t="s">
        <v>44</v>
      </c>
      <c r="B44" s="25">
        <v>137.0</v>
      </c>
      <c r="C44" s="25">
        <v>132.0</v>
      </c>
      <c r="D44" s="25">
        <v>117.0</v>
      </c>
      <c r="E44" s="25">
        <v>131.0</v>
      </c>
      <c r="F44" s="25">
        <v>140.0</v>
      </c>
      <c r="G44" s="25"/>
      <c r="H44" s="25"/>
      <c r="I44" s="25"/>
      <c r="J44" s="25"/>
      <c r="K44" s="25"/>
      <c r="L44" s="25"/>
      <c r="M44" s="25"/>
      <c r="N44" s="26">
        <f t="shared" si="17"/>
        <v>657</v>
      </c>
      <c r="O44" s="27">
        <f>sum(B115:E115)</f>
        <v>508</v>
      </c>
      <c r="P44" s="5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ht="3.75" customHeight="1">
      <c r="A45" s="34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6"/>
      <c r="O45" s="37"/>
      <c r="P45" s="5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>
      <c r="A46" s="1" t="s">
        <v>45</v>
      </c>
      <c r="B46" s="25">
        <v>147.0</v>
      </c>
      <c r="C46" s="25">
        <v>166.0</v>
      </c>
      <c r="D46" s="25">
        <v>202.0</v>
      </c>
      <c r="E46" s="25">
        <v>239.0</v>
      </c>
      <c r="F46" s="25">
        <v>147.0</v>
      </c>
      <c r="G46" s="25"/>
      <c r="H46" s="25"/>
      <c r="I46" s="25"/>
      <c r="J46" s="25"/>
      <c r="K46" s="25"/>
      <c r="L46" s="25"/>
      <c r="M46" s="25"/>
      <c r="N46" s="57">
        <f t="shared" ref="N46:N47" si="18">sum(B46:M46)</f>
        <v>901</v>
      </c>
      <c r="O46" s="58">
        <f t="shared" ref="O46:O47" si="19">sum(B118:E118)</f>
        <v>237</v>
      </c>
      <c r="P46" s="5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>
      <c r="A47" s="1" t="s">
        <v>46</v>
      </c>
      <c r="B47" s="25">
        <v>24.0</v>
      </c>
      <c r="C47" s="25">
        <v>30.0</v>
      </c>
      <c r="D47" s="25">
        <v>37.0</v>
      </c>
      <c r="E47" s="25">
        <v>33.0</v>
      </c>
      <c r="F47" s="25">
        <v>28.0</v>
      </c>
      <c r="G47" s="25"/>
      <c r="H47" s="25"/>
      <c r="I47" s="25"/>
      <c r="J47" s="25"/>
      <c r="K47" s="25"/>
      <c r="L47" s="25"/>
      <c r="M47" s="25"/>
      <c r="N47" s="57">
        <f t="shared" si="18"/>
        <v>152</v>
      </c>
      <c r="O47" s="58">
        <f t="shared" si="19"/>
        <v>298</v>
      </c>
      <c r="P47" s="5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ht="3.75" customHeight="1">
      <c r="A48" s="46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6"/>
      <c r="O48" s="37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>
      <c r="A49" s="45" t="s">
        <v>47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6"/>
      <c r="O49" s="37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>
      <c r="A50" s="10" t="s">
        <v>48</v>
      </c>
      <c r="B50" s="11">
        <v>127.0</v>
      </c>
      <c r="C50" s="11">
        <v>111.0</v>
      </c>
      <c r="D50" s="11">
        <v>135.0</v>
      </c>
      <c r="E50" s="11">
        <v>183.0</v>
      </c>
      <c r="F50" s="11">
        <v>140.0</v>
      </c>
      <c r="G50" s="11"/>
      <c r="H50" s="11"/>
      <c r="I50" s="11"/>
      <c r="J50" s="11"/>
      <c r="K50" s="11"/>
      <c r="L50" s="11"/>
      <c r="M50" s="11"/>
      <c r="N50" s="12">
        <f t="shared" ref="N50:N61" si="20">sum(B50:M50)</f>
        <v>696</v>
      </c>
      <c r="O50" s="13">
        <f t="shared" ref="O50:O65" si="21">sum(B122:E122)</f>
        <v>351</v>
      </c>
      <c r="P50" s="5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>
      <c r="A51" s="10" t="s">
        <v>49</v>
      </c>
      <c r="B51" s="11">
        <v>17.0</v>
      </c>
      <c r="C51" s="11">
        <v>162.0</v>
      </c>
      <c r="D51" s="11">
        <v>124.0</v>
      </c>
      <c r="E51" s="11">
        <v>75.0</v>
      </c>
      <c r="F51" s="11">
        <v>776.0</v>
      </c>
      <c r="G51" s="11"/>
      <c r="H51" s="11"/>
      <c r="I51" s="11"/>
      <c r="J51" s="11"/>
      <c r="K51" s="11"/>
      <c r="L51" s="11"/>
      <c r="M51" s="11"/>
      <c r="N51" s="12">
        <f t="shared" si="20"/>
        <v>1154</v>
      </c>
      <c r="O51" s="13">
        <f t="shared" si="21"/>
        <v>106</v>
      </c>
      <c r="P51" s="5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>
      <c r="A52" s="10" t="s">
        <v>50</v>
      </c>
      <c r="B52" s="11">
        <v>20.0</v>
      </c>
      <c r="C52" s="11">
        <v>35.0</v>
      </c>
      <c r="D52" s="11">
        <v>12.0</v>
      </c>
      <c r="E52" s="11">
        <v>30.0</v>
      </c>
      <c r="F52" s="11">
        <v>50.0</v>
      </c>
      <c r="G52" s="11"/>
      <c r="H52" s="11"/>
      <c r="I52" s="11"/>
      <c r="J52" s="11"/>
      <c r="K52" s="11"/>
      <c r="L52" s="11"/>
      <c r="M52" s="11"/>
      <c r="N52" s="12">
        <f t="shared" si="20"/>
        <v>147</v>
      </c>
      <c r="O52" s="13">
        <f t="shared" si="21"/>
        <v>67</v>
      </c>
      <c r="P52" s="5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>
      <c r="A53" s="10" t="s">
        <v>51</v>
      </c>
      <c r="B53" s="11">
        <v>5.0</v>
      </c>
      <c r="C53" s="11">
        <v>1.0</v>
      </c>
      <c r="D53" s="11">
        <v>2.0</v>
      </c>
      <c r="E53" s="11">
        <v>5.0</v>
      </c>
      <c r="F53" s="11">
        <v>15.0</v>
      </c>
      <c r="G53" s="11"/>
      <c r="H53" s="11"/>
      <c r="I53" s="11"/>
      <c r="J53" s="11"/>
      <c r="K53" s="11"/>
      <c r="L53" s="11"/>
      <c r="M53" s="11"/>
      <c r="N53" s="12">
        <f t="shared" si="20"/>
        <v>28</v>
      </c>
      <c r="O53" s="13">
        <f t="shared" si="21"/>
        <v>3</v>
      </c>
      <c r="P53" s="5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>
      <c r="A54" s="14" t="s">
        <v>52</v>
      </c>
      <c r="B54" s="15">
        <v>133.0</v>
      </c>
      <c r="C54" s="15">
        <v>66.0</v>
      </c>
      <c r="D54" s="15">
        <v>57.0</v>
      </c>
      <c r="E54" s="15">
        <v>69.0</v>
      </c>
      <c r="F54" s="15">
        <v>109.0</v>
      </c>
      <c r="G54" s="15"/>
      <c r="H54" s="15"/>
      <c r="I54" s="15"/>
      <c r="J54" s="15"/>
      <c r="K54" s="15"/>
      <c r="L54" s="15"/>
      <c r="M54" s="15"/>
      <c r="N54" s="16">
        <f t="shared" si="20"/>
        <v>434</v>
      </c>
      <c r="O54" s="17">
        <f t="shared" si="21"/>
        <v>233</v>
      </c>
      <c r="P54" s="5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>
      <c r="A55" s="14" t="s">
        <v>53</v>
      </c>
      <c r="B55" s="15">
        <v>70.0</v>
      </c>
      <c r="C55" s="15">
        <v>2.0</v>
      </c>
      <c r="D55" s="15">
        <v>5.0</v>
      </c>
      <c r="E55" s="15">
        <v>105.0</v>
      </c>
      <c r="F55" s="15">
        <v>56.0</v>
      </c>
      <c r="G55" s="15"/>
      <c r="H55" s="15"/>
      <c r="I55" s="15"/>
      <c r="J55" s="15"/>
      <c r="K55" s="15"/>
      <c r="L55" s="59"/>
      <c r="M55" s="15"/>
      <c r="N55" s="16">
        <f t="shared" si="20"/>
        <v>238</v>
      </c>
      <c r="O55" s="17">
        <f t="shared" si="21"/>
        <v>103</v>
      </c>
      <c r="P55" s="5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>
      <c r="A56" s="14" t="s">
        <v>54</v>
      </c>
      <c r="B56" s="60">
        <v>16.0</v>
      </c>
      <c r="C56" s="60">
        <v>3.0</v>
      </c>
      <c r="D56" s="60">
        <v>8.0</v>
      </c>
      <c r="E56" s="60">
        <v>30.0</v>
      </c>
      <c r="F56" s="60">
        <v>17.0</v>
      </c>
      <c r="G56" s="60"/>
      <c r="H56" s="60"/>
      <c r="I56" s="60"/>
      <c r="J56" s="60"/>
      <c r="K56" s="60"/>
      <c r="L56" s="60"/>
      <c r="M56" s="60"/>
      <c r="N56" s="16">
        <f t="shared" si="20"/>
        <v>74</v>
      </c>
      <c r="O56" s="17">
        <f t="shared" si="21"/>
        <v>3</v>
      </c>
      <c r="P56" s="5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>
      <c r="A57" s="14" t="s">
        <v>55</v>
      </c>
      <c r="B57" s="60">
        <v>1.0</v>
      </c>
      <c r="C57" s="60"/>
      <c r="D57" s="60">
        <v>1.0</v>
      </c>
      <c r="E57" s="60">
        <v>22.0</v>
      </c>
      <c r="F57" s="60">
        <v>8.0</v>
      </c>
      <c r="G57" s="60"/>
      <c r="H57" s="60"/>
      <c r="I57" s="60"/>
      <c r="J57" s="60"/>
      <c r="K57" s="60"/>
      <c r="L57" s="60"/>
      <c r="M57" s="60"/>
      <c r="N57" s="16">
        <f t="shared" si="20"/>
        <v>32</v>
      </c>
      <c r="O57" s="17">
        <f t="shared" si="21"/>
        <v>22</v>
      </c>
      <c r="P57" s="5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>
      <c r="A58" s="23" t="s">
        <v>56</v>
      </c>
      <c r="B58" s="61">
        <v>54.0</v>
      </c>
      <c r="C58" s="61">
        <v>91.0</v>
      </c>
      <c r="D58" s="61">
        <v>42.0</v>
      </c>
      <c r="E58" s="61">
        <v>116.0</v>
      </c>
      <c r="F58" s="61">
        <v>21.0</v>
      </c>
      <c r="G58" s="61"/>
      <c r="H58" s="61"/>
      <c r="I58" s="61"/>
      <c r="J58" s="61"/>
      <c r="K58" s="61"/>
      <c r="L58" s="61"/>
      <c r="M58" s="61"/>
      <c r="N58" s="21">
        <f t="shared" si="20"/>
        <v>324</v>
      </c>
      <c r="O58" s="22">
        <f t="shared" si="21"/>
        <v>61</v>
      </c>
      <c r="P58" s="5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>
      <c r="A59" s="23" t="s">
        <v>57</v>
      </c>
      <c r="B59" s="61"/>
      <c r="C59" s="61"/>
      <c r="D59" s="61">
        <v>82.0</v>
      </c>
      <c r="E59" s="61">
        <v>56.0</v>
      </c>
      <c r="F59" s="61"/>
      <c r="G59" s="61"/>
      <c r="H59" s="61"/>
      <c r="I59" s="61"/>
      <c r="J59" s="61"/>
      <c r="K59" s="61"/>
      <c r="L59" s="61"/>
      <c r="M59" s="61"/>
      <c r="N59" s="21">
        <f t="shared" si="20"/>
        <v>138</v>
      </c>
      <c r="O59" s="22">
        <f t="shared" si="21"/>
        <v>45</v>
      </c>
      <c r="P59" s="5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>
      <c r="A60" s="23" t="s">
        <v>58</v>
      </c>
      <c r="B60" s="61"/>
      <c r="C60" s="61"/>
      <c r="D60" s="61"/>
      <c r="E60" s="61">
        <v>1.0</v>
      </c>
      <c r="F60" s="61">
        <v>3.0</v>
      </c>
      <c r="G60" s="61"/>
      <c r="H60" s="61"/>
      <c r="I60" s="61"/>
      <c r="J60" s="61"/>
      <c r="K60" s="61"/>
      <c r="L60" s="61"/>
      <c r="M60" s="61"/>
      <c r="N60" s="21">
        <f t="shared" si="20"/>
        <v>4</v>
      </c>
      <c r="O60" s="22">
        <f t="shared" si="21"/>
        <v>12</v>
      </c>
      <c r="P60" s="5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>
      <c r="A61" s="23" t="s">
        <v>59</v>
      </c>
      <c r="B61" s="61"/>
      <c r="C61" s="61"/>
      <c r="D61" s="61"/>
      <c r="E61" s="61">
        <v>7.0</v>
      </c>
      <c r="F61" s="61"/>
      <c r="G61" s="61"/>
      <c r="H61" s="61"/>
      <c r="I61" s="61"/>
      <c r="J61" s="61"/>
      <c r="K61" s="61"/>
      <c r="L61" s="61"/>
      <c r="M61" s="61"/>
      <c r="N61" s="21">
        <f t="shared" si="20"/>
        <v>7</v>
      </c>
      <c r="O61" s="22">
        <f t="shared" si="21"/>
        <v>2</v>
      </c>
      <c r="P61" s="5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>
      <c r="A62" s="62" t="s">
        <v>60</v>
      </c>
      <c r="B62" s="63">
        <v>314.0</v>
      </c>
      <c r="C62" s="63">
        <v>268.0</v>
      </c>
      <c r="D62" s="63">
        <v>254.0</v>
      </c>
      <c r="E62" s="63">
        <v>368.0</v>
      </c>
      <c r="F62" s="63">
        <v>270.0</v>
      </c>
      <c r="G62" s="63"/>
      <c r="H62" s="63"/>
      <c r="I62" s="63"/>
      <c r="J62" s="63"/>
      <c r="K62" s="63"/>
      <c r="L62" s="63"/>
      <c r="M62" s="63"/>
      <c r="N62" s="64">
        <f t="shared" ref="N62:N65" si="22">N50+N54+N58</f>
        <v>1454</v>
      </c>
      <c r="O62" s="65">
        <f t="shared" si="21"/>
        <v>645</v>
      </c>
      <c r="P62" s="5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>
      <c r="A63" s="62" t="s">
        <v>61</v>
      </c>
      <c r="B63" s="63">
        <v>87.0</v>
      </c>
      <c r="C63" s="63">
        <v>162.0</v>
      </c>
      <c r="D63" s="63">
        <v>211.0</v>
      </c>
      <c r="E63" s="63">
        <v>236.0</v>
      </c>
      <c r="F63" s="63">
        <v>832.0</v>
      </c>
      <c r="G63" s="63"/>
      <c r="H63" s="63"/>
      <c r="I63" s="63"/>
      <c r="J63" s="63"/>
      <c r="K63" s="63"/>
      <c r="L63" s="63"/>
      <c r="M63" s="63"/>
      <c r="N63" s="64">
        <f t="shared" si="22"/>
        <v>1530</v>
      </c>
      <c r="O63" s="65">
        <f t="shared" si="21"/>
        <v>254</v>
      </c>
      <c r="P63" s="5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>
      <c r="A64" s="66" t="s">
        <v>62</v>
      </c>
      <c r="B64" s="67">
        <v>36.0</v>
      </c>
      <c r="C64" s="67">
        <v>38.0</v>
      </c>
      <c r="D64" s="67">
        <v>20.0</v>
      </c>
      <c r="E64" s="67">
        <v>61.0</v>
      </c>
      <c r="F64" s="67">
        <v>70.0</v>
      </c>
      <c r="G64" s="67"/>
      <c r="H64" s="67"/>
      <c r="I64" s="67"/>
      <c r="J64" s="67"/>
      <c r="K64" s="67"/>
      <c r="L64" s="67"/>
      <c r="M64" s="67"/>
      <c r="N64" s="68">
        <f t="shared" si="22"/>
        <v>225</v>
      </c>
      <c r="O64" s="69">
        <f t="shared" si="21"/>
        <v>82</v>
      </c>
      <c r="P64" s="5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>
      <c r="A65" s="66" t="s">
        <v>63</v>
      </c>
      <c r="B65" s="67">
        <v>6.0</v>
      </c>
      <c r="C65" s="67">
        <v>1.0</v>
      </c>
      <c r="D65" s="67">
        <v>3.0</v>
      </c>
      <c r="E65" s="67">
        <v>34.0</v>
      </c>
      <c r="F65" s="67">
        <v>23.0</v>
      </c>
      <c r="G65" s="67"/>
      <c r="H65" s="67"/>
      <c r="I65" s="67"/>
      <c r="J65" s="67"/>
      <c r="K65" s="67"/>
      <c r="L65" s="67"/>
      <c r="M65" s="67"/>
      <c r="N65" s="68">
        <f t="shared" si="22"/>
        <v>67</v>
      </c>
      <c r="O65" s="69">
        <f t="shared" si="21"/>
        <v>27</v>
      </c>
      <c r="P65" s="5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>
      <c r="A66" s="70" t="s">
        <v>64</v>
      </c>
      <c r="B66" s="71">
        <f t="shared" ref="B66:O66" si="23">B62+B64</f>
        <v>350</v>
      </c>
      <c r="C66" s="71">
        <f t="shared" si="23"/>
        <v>306</v>
      </c>
      <c r="D66" s="71">
        <f t="shared" si="23"/>
        <v>274</v>
      </c>
      <c r="E66" s="71">
        <f t="shared" si="23"/>
        <v>429</v>
      </c>
      <c r="F66" s="71">
        <f t="shared" si="23"/>
        <v>340</v>
      </c>
      <c r="G66" s="71">
        <f t="shared" si="23"/>
        <v>0</v>
      </c>
      <c r="H66" s="71">
        <f t="shared" si="23"/>
        <v>0</v>
      </c>
      <c r="I66" s="71">
        <f t="shared" si="23"/>
        <v>0</v>
      </c>
      <c r="J66" s="71">
        <f t="shared" si="23"/>
        <v>0</v>
      </c>
      <c r="K66" s="71">
        <f t="shared" si="23"/>
        <v>0</v>
      </c>
      <c r="L66" s="71">
        <f t="shared" si="23"/>
        <v>0</v>
      </c>
      <c r="M66" s="71">
        <f t="shared" si="23"/>
        <v>0</v>
      </c>
      <c r="N66" s="72">
        <f t="shared" si="23"/>
        <v>1679</v>
      </c>
      <c r="O66" s="73">
        <f t="shared" si="23"/>
        <v>727</v>
      </c>
      <c r="P66" s="5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>
      <c r="A67" s="70" t="s">
        <v>65</v>
      </c>
      <c r="B67" s="71">
        <f>B63+B65</f>
        <v>93</v>
      </c>
      <c r="C67" s="74">
        <v>165.0</v>
      </c>
      <c r="D67" s="71">
        <f t="shared" ref="D67:E67" si="24">D63+D65</f>
        <v>214</v>
      </c>
      <c r="E67" s="71">
        <f t="shared" si="24"/>
        <v>270</v>
      </c>
      <c r="F67" s="74">
        <v>855.0</v>
      </c>
      <c r="G67" s="71">
        <f t="shared" ref="G67:O67" si="25">G63+G65</f>
        <v>0</v>
      </c>
      <c r="H67" s="71">
        <f t="shared" si="25"/>
        <v>0</v>
      </c>
      <c r="I67" s="71">
        <f t="shared" si="25"/>
        <v>0</v>
      </c>
      <c r="J67" s="71">
        <f t="shared" si="25"/>
        <v>0</v>
      </c>
      <c r="K67" s="71">
        <f t="shared" si="25"/>
        <v>0</v>
      </c>
      <c r="L67" s="71">
        <f t="shared" si="25"/>
        <v>0</v>
      </c>
      <c r="M67" s="71">
        <f t="shared" si="25"/>
        <v>0</v>
      </c>
      <c r="N67" s="72">
        <f t="shared" si="25"/>
        <v>1597</v>
      </c>
      <c r="O67" s="73">
        <f t="shared" si="25"/>
        <v>281</v>
      </c>
      <c r="P67" s="5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>
      <c r="A68" s="70" t="s">
        <v>66</v>
      </c>
      <c r="B68" s="75">
        <f t="shared" ref="B68:O68" si="26">B66-B67</f>
        <v>257</v>
      </c>
      <c r="C68" s="75">
        <f t="shared" si="26"/>
        <v>141</v>
      </c>
      <c r="D68" s="75">
        <f t="shared" si="26"/>
        <v>60</v>
      </c>
      <c r="E68" s="75">
        <f t="shared" si="26"/>
        <v>159</v>
      </c>
      <c r="F68" s="75">
        <f t="shared" si="26"/>
        <v>-515</v>
      </c>
      <c r="G68" s="75">
        <f t="shared" si="26"/>
        <v>0</v>
      </c>
      <c r="H68" s="75">
        <f t="shared" si="26"/>
        <v>0</v>
      </c>
      <c r="I68" s="75">
        <f t="shared" si="26"/>
        <v>0</v>
      </c>
      <c r="J68" s="75">
        <f t="shared" si="26"/>
        <v>0</v>
      </c>
      <c r="K68" s="75">
        <f t="shared" si="26"/>
        <v>0</v>
      </c>
      <c r="L68" s="75">
        <f t="shared" si="26"/>
        <v>0</v>
      </c>
      <c r="M68" s="75">
        <f t="shared" si="26"/>
        <v>0</v>
      </c>
      <c r="N68" s="75">
        <f t="shared" si="26"/>
        <v>82</v>
      </c>
      <c r="O68" s="76">
        <f t="shared" si="26"/>
        <v>446</v>
      </c>
      <c r="P68" s="5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ht="12.75" customHeight="1">
      <c r="A69" s="7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78"/>
      <c r="O69" s="79"/>
      <c r="P69" s="5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ht="12.75" customHeight="1">
      <c r="A70" s="7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78"/>
      <c r="O70" s="79"/>
      <c r="P70" s="5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ht="12.75" customHeight="1">
      <c r="A71" s="7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78"/>
      <c r="O71" s="79"/>
      <c r="P71" s="5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ht="12.75" customHeight="1">
      <c r="A72" s="7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78"/>
      <c r="O72" s="79"/>
      <c r="P72" s="5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ht="12.75" customHeight="1">
      <c r="A73" s="7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78"/>
      <c r="O73" s="79"/>
      <c r="P73" s="5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ht="12.75" customHeight="1">
      <c r="A74" s="7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78"/>
      <c r="O74" s="79"/>
      <c r="P74" s="5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>
      <c r="A75" s="80" t="s">
        <v>67</v>
      </c>
      <c r="B75" s="81"/>
      <c r="C75" s="81"/>
      <c r="D75" s="81"/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8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>
      <c r="A76" s="85" t="s">
        <v>0</v>
      </c>
      <c r="B76" s="86" t="s">
        <v>1</v>
      </c>
      <c r="C76" s="86" t="s">
        <v>2</v>
      </c>
      <c r="D76" s="86" t="s">
        <v>3</v>
      </c>
      <c r="E76" s="86" t="s">
        <v>4</v>
      </c>
      <c r="F76" s="86" t="s">
        <v>5</v>
      </c>
      <c r="G76" s="86" t="s">
        <v>6</v>
      </c>
      <c r="H76" s="86" t="s">
        <v>7</v>
      </c>
      <c r="I76" s="86" t="s">
        <v>8</v>
      </c>
      <c r="J76" s="86" t="s">
        <v>9</v>
      </c>
      <c r="K76" s="86" t="s">
        <v>10</v>
      </c>
      <c r="L76" s="86" t="s">
        <v>11</v>
      </c>
      <c r="M76" s="86" t="s">
        <v>12</v>
      </c>
      <c r="N76" s="87" t="s">
        <v>13</v>
      </c>
      <c r="O76" s="88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>
      <c r="A77" s="89" t="s">
        <v>15</v>
      </c>
      <c r="B77" s="90">
        <v>2986.0</v>
      </c>
      <c r="C77" s="90">
        <v>3180.0</v>
      </c>
      <c r="D77" s="90">
        <v>2765.0</v>
      </c>
      <c r="E77" s="90">
        <v>2581.0</v>
      </c>
      <c r="F77" s="90">
        <v>2529.0</v>
      </c>
      <c r="G77" s="90">
        <v>2530.0</v>
      </c>
      <c r="H77" s="90">
        <v>2805.0</v>
      </c>
      <c r="I77" s="91">
        <v>2493.0</v>
      </c>
      <c r="J77" s="91">
        <v>3019.0</v>
      </c>
      <c r="K77" s="91">
        <v>2647.0</v>
      </c>
      <c r="L77" s="91">
        <v>2762.0</v>
      </c>
      <c r="M77" s="91">
        <v>3026.0</v>
      </c>
      <c r="N77" s="92">
        <f t="shared" ref="N77:N88" si="27">SUM(B77:M77)</f>
        <v>33323</v>
      </c>
      <c r="O77" s="93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>
      <c r="A78" s="89" t="s">
        <v>16</v>
      </c>
      <c r="B78" s="90">
        <v>388.0</v>
      </c>
      <c r="C78" s="90">
        <v>374.0</v>
      </c>
      <c r="D78" s="90">
        <v>476.0</v>
      </c>
      <c r="E78" s="90">
        <v>413.0</v>
      </c>
      <c r="F78" s="90">
        <v>431.0</v>
      </c>
      <c r="G78" s="90">
        <v>406.0</v>
      </c>
      <c r="H78" s="90">
        <v>397.0</v>
      </c>
      <c r="I78" s="91">
        <v>375.0</v>
      </c>
      <c r="J78" s="91">
        <v>425.0</v>
      </c>
      <c r="K78" s="91">
        <v>377.0</v>
      </c>
      <c r="L78" s="91">
        <v>390.0</v>
      </c>
      <c r="M78" s="91">
        <v>395.0</v>
      </c>
      <c r="N78" s="92">
        <f t="shared" si="27"/>
        <v>4847</v>
      </c>
      <c r="O78" s="93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>
      <c r="A79" s="89" t="s">
        <v>17</v>
      </c>
      <c r="B79" s="90">
        <v>1220.0</v>
      </c>
      <c r="C79" s="90">
        <v>1076.0</v>
      </c>
      <c r="D79" s="90">
        <v>1001.0</v>
      </c>
      <c r="E79" s="90">
        <v>968.0</v>
      </c>
      <c r="F79" s="90">
        <v>1053.0</v>
      </c>
      <c r="G79" s="90">
        <v>1266.0</v>
      </c>
      <c r="H79" s="90">
        <v>1182.0</v>
      </c>
      <c r="I79" s="91">
        <v>1131.0</v>
      </c>
      <c r="J79" s="91">
        <v>1343.0</v>
      </c>
      <c r="K79" s="91">
        <v>1118.0</v>
      </c>
      <c r="L79" s="91">
        <v>1091.0</v>
      </c>
      <c r="M79" s="91">
        <v>1116.0</v>
      </c>
      <c r="N79" s="92">
        <f t="shared" si="27"/>
        <v>13565</v>
      </c>
      <c r="O79" s="93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>
      <c r="A80" s="94" t="s">
        <v>18</v>
      </c>
      <c r="B80" s="95">
        <v>5324.0</v>
      </c>
      <c r="C80" s="95">
        <v>5405.0</v>
      </c>
      <c r="D80" s="95">
        <v>4420.0</v>
      </c>
      <c r="E80" s="95">
        <v>4557.0</v>
      </c>
      <c r="F80" s="95">
        <v>4249.0</v>
      </c>
      <c r="G80" s="95">
        <v>3991.0</v>
      </c>
      <c r="H80" s="95">
        <v>4282.0</v>
      </c>
      <c r="I80" s="96">
        <v>4803.0</v>
      </c>
      <c r="J80" s="96">
        <v>5510.0</v>
      </c>
      <c r="K80" s="96">
        <v>4559.0</v>
      </c>
      <c r="L80" s="96">
        <v>4213.0</v>
      </c>
      <c r="M80" s="96">
        <v>4819.0</v>
      </c>
      <c r="N80" s="97">
        <f t="shared" si="27"/>
        <v>56132</v>
      </c>
      <c r="O80" s="93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>
      <c r="A81" s="94" t="s">
        <v>19</v>
      </c>
      <c r="B81" s="95">
        <v>245.0</v>
      </c>
      <c r="C81" s="95">
        <v>235.0</v>
      </c>
      <c r="D81" s="95">
        <v>146.0</v>
      </c>
      <c r="E81" s="95">
        <v>129.0</v>
      </c>
      <c r="F81" s="95">
        <v>130.0</v>
      </c>
      <c r="G81" s="95">
        <v>124.0</v>
      </c>
      <c r="H81" s="95">
        <v>164.0</v>
      </c>
      <c r="I81" s="96">
        <v>152.0</v>
      </c>
      <c r="J81" s="96">
        <v>177.0</v>
      </c>
      <c r="K81" s="96">
        <v>166.0</v>
      </c>
      <c r="L81" s="96">
        <v>122.0</v>
      </c>
      <c r="M81" s="96">
        <v>171.0</v>
      </c>
      <c r="N81" s="97">
        <f t="shared" si="27"/>
        <v>1961</v>
      </c>
      <c r="O81" s="93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>
      <c r="A82" s="94" t="s">
        <v>20</v>
      </c>
      <c r="B82" s="95">
        <v>655.0</v>
      </c>
      <c r="C82" s="95">
        <v>601.0</v>
      </c>
      <c r="D82" s="95">
        <v>432.0</v>
      </c>
      <c r="E82" s="95">
        <v>596.0</v>
      </c>
      <c r="F82" s="95">
        <v>536.0</v>
      </c>
      <c r="G82" s="95">
        <v>592.0</v>
      </c>
      <c r="H82" s="95">
        <v>548.0</v>
      </c>
      <c r="I82" s="96">
        <v>658.0</v>
      </c>
      <c r="J82" s="96">
        <v>686.0</v>
      </c>
      <c r="K82" s="96">
        <v>634.0</v>
      </c>
      <c r="L82" s="96">
        <v>441.0</v>
      </c>
      <c r="M82" s="96">
        <v>544.0</v>
      </c>
      <c r="N82" s="97">
        <f t="shared" si="27"/>
        <v>6923</v>
      </c>
      <c r="O82" s="93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>
      <c r="A83" s="98" t="s">
        <v>21</v>
      </c>
      <c r="B83" s="99">
        <v>474.0</v>
      </c>
      <c r="C83" s="99">
        <v>443.0</v>
      </c>
      <c r="D83" s="99">
        <v>304.0</v>
      </c>
      <c r="E83" s="99">
        <v>247.0</v>
      </c>
      <c r="F83" s="99">
        <v>304.0</v>
      </c>
      <c r="G83" s="99">
        <v>237.0</v>
      </c>
      <c r="H83" s="99">
        <v>269.0</v>
      </c>
      <c r="I83" s="100">
        <v>349.0</v>
      </c>
      <c r="J83" s="100">
        <v>372.0</v>
      </c>
      <c r="K83" s="100">
        <v>304.0</v>
      </c>
      <c r="L83" s="100">
        <v>283.0</v>
      </c>
      <c r="M83" s="100">
        <v>413.0</v>
      </c>
      <c r="N83" s="101">
        <f t="shared" si="27"/>
        <v>3999</v>
      </c>
      <c r="O83" s="93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>
      <c r="A84" s="98" t="s">
        <v>22</v>
      </c>
      <c r="B84" s="99">
        <v>26.0</v>
      </c>
      <c r="C84" s="99">
        <v>24.0</v>
      </c>
      <c r="D84" s="99">
        <v>27.0</v>
      </c>
      <c r="E84" s="99">
        <v>19.0</v>
      </c>
      <c r="F84" s="99">
        <v>32.0</v>
      </c>
      <c r="G84" s="99">
        <v>26.0</v>
      </c>
      <c r="H84" s="99">
        <v>22.0</v>
      </c>
      <c r="I84" s="100">
        <v>24.0</v>
      </c>
      <c r="J84" s="100">
        <v>23.0</v>
      </c>
      <c r="K84" s="100">
        <v>23.0</v>
      </c>
      <c r="L84" s="100">
        <v>28.0</v>
      </c>
      <c r="M84" s="100">
        <v>31.0</v>
      </c>
      <c r="N84" s="101">
        <f t="shared" si="27"/>
        <v>305</v>
      </c>
      <c r="O84" s="93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>
      <c r="A85" s="98" t="s">
        <v>23</v>
      </c>
      <c r="B85" s="99">
        <v>184.0</v>
      </c>
      <c r="C85" s="99">
        <v>158.0</v>
      </c>
      <c r="D85" s="99">
        <v>120.0</v>
      </c>
      <c r="E85" s="99">
        <v>123.0</v>
      </c>
      <c r="F85" s="99">
        <v>151.0</v>
      </c>
      <c r="G85" s="99">
        <v>159.0</v>
      </c>
      <c r="H85" s="99">
        <v>150.0</v>
      </c>
      <c r="I85" s="100">
        <v>216.0</v>
      </c>
      <c r="J85" s="100">
        <v>235.0</v>
      </c>
      <c r="K85" s="100">
        <v>169.0</v>
      </c>
      <c r="L85" s="100">
        <v>153.0</v>
      </c>
      <c r="M85" s="100">
        <v>201.0</v>
      </c>
      <c r="N85" s="101">
        <f t="shared" si="27"/>
        <v>2019</v>
      </c>
      <c r="O85" s="93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>
      <c r="A86" s="102" t="s">
        <v>24</v>
      </c>
      <c r="B86" s="103">
        <v>169.0</v>
      </c>
      <c r="C86" s="103">
        <v>138.0</v>
      </c>
      <c r="D86" s="103">
        <v>140.0</v>
      </c>
      <c r="E86" s="103">
        <v>160.0</v>
      </c>
      <c r="F86" s="103">
        <v>178.0</v>
      </c>
      <c r="G86" s="103">
        <v>216.0</v>
      </c>
      <c r="H86" s="103">
        <v>187.0</v>
      </c>
      <c r="I86" s="104">
        <v>162.0</v>
      </c>
      <c r="J86" s="104">
        <v>129.0</v>
      </c>
      <c r="K86" s="104">
        <v>120.0</v>
      </c>
      <c r="L86" s="104">
        <v>161.0</v>
      </c>
      <c r="M86" s="104">
        <v>174.0</v>
      </c>
      <c r="N86" s="105">
        <f t="shared" si="27"/>
        <v>1934</v>
      </c>
      <c r="O86" s="93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>
      <c r="A87" s="102" t="s">
        <v>25</v>
      </c>
      <c r="B87" s="103">
        <v>81.0</v>
      </c>
      <c r="C87" s="103">
        <v>28.0</v>
      </c>
      <c r="D87" s="103">
        <v>40.0</v>
      </c>
      <c r="E87" s="103">
        <v>32.0</v>
      </c>
      <c r="F87" s="103">
        <v>36.0</v>
      </c>
      <c r="G87" s="103">
        <v>19.0</v>
      </c>
      <c r="H87" s="103">
        <v>26.0</v>
      </c>
      <c r="I87" s="104">
        <v>30.0</v>
      </c>
      <c r="J87" s="104">
        <v>66.0</v>
      </c>
      <c r="K87" s="104">
        <v>49.0</v>
      </c>
      <c r="L87" s="104">
        <v>56.0</v>
      </c>
      <c r="M87" s="104">
        <v>44.0</v>
      </c>
      <c r="N87" s="105">
        <f t="shared" si="27"/>
        <v>507</v>
      </c>
      <c r="O87" s="93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>
      <c r="A88" s="102" t="s">
        <v>26</v>
      </c>
      <c r="B88" s="103">
        <v>1766.0</v>
      </c>
      <c r="C88" s="103">
        <v>1832.0</v>
      </c>
      <c r="D88" s="103">
        <v>1774.0</v>
      </c>
      <c r="E88" s="103">
        <v>1747.0</v>
      </c>
      <c r="F88" s="103">
        <v>1561.0</v>
      </c>
      <c r="G88" s="103">
        <v>1487.0</v>
      </c>
      <c r="H88" s="103">
        <v>1702.0</v>
      </c>
      <c r="I88" s="104">
        <v>1831.0</v>
      </c>
      <c r="J88" s="104">
        <v>2033.0</v>
      </c>
      <c r="K88" s="104">
        <v>1728.0</v>
      </c>
      <c r="L88" s="104">
        <v>1713.0</v>
      </c>
      <c r="M88" s="104">
        <v>1690.0</v>
      </c>
      <c r="N88" s="105">
        <f t="shared" si="27"/>
        <v>20864</v>
      </c>
      <c r="O88" s="93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>
      <c r="A89" s="106" t="s">
        <v>13</v>
      </c>
      <c r="B89" s="105">
        <f t="shared" ref="B89:N89" si="28">SUM(B77:B88)</f>
        <v>13518</v>
      </c>
      <c r="C89" s="105">
        <f t="shared" si="28"/>
        <v>13494</v>
      </c>
      <c r="D89" s="105">
        <f t="shared" si="28"/>
        <v>11645</v>
      </c>
      <c r="E89" s="105">
        <f t="shared" si="28"/>
        <v>11572</v>
      </c>
      <c r="F89" s="105">
        <f t="shared" si="28"/>
        <v>11190</v>
      </c>
      <c r="G89" s="105">
        <f t="shared" si="28"/>
        <v>11053</v>
      </c>
      <c r="H89" s="105">
        <f t="shared" si="28"/>
        <v>11734</v>
      </c>
      <c r="I89" s="105">
        <f t="shared" si="28"/>
        <v>12224</v>
      </c>
      <c r="J89" s="105">
        <f t="shared" si="28"/>
        <v>14018</v>
      </c>
      <c r="K89" s="105">
        <f t="shared" si="28"/>
        <v>11894</v>
      </c>
      <c r="L89" s="105">
        <f t="shared" si="28"/>
        <v>11413</v>
      </c>
      <c r="M89" s="105">
        <f t="shared" si="28"/>
        <v>12624</v>
      </c>
      <c r="N89" s="105">
        <f t="shared" si="28"/>
        <v>146379</v>
      </c>
      <c r="O89" s="93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>
      <c r="A90" s="107" t="s">
        <v>27</v>
      </c>
      <c r="B90" s="108">
        <f t="shared" ref="B90:M90" si="29">B88/B89</f>
        <v>0.1306406273</v>
      </c>
      <c r="C90" s="108">
        <f t="shared" si="29"/>
        <v>0.1357640433</v>
      </c>
      <c r="D90" s="108">
        <f t="shared" si="29"/>
        <v>0.1523400601</v>
      </c>
      <c r="E90" s="108">
        <f t="shared" si="29"/>
        <v>0.1509678534</v>
      </c>
      <c r="F90" s="108">
        <f t="shared" si="29"/>
        <v>0.1394995532</v>
      </c>
      <c r="G90" s="108">
        <f t="shared" si="29"/>
        <v>0.1345336108</v>
      </c>
      <c r="H90" s="108">
        <f t="shared" si="29"/>
        <v>0.1450485768</v>
      </c>
      <c r="I90" s="108">
        <f t="shared" si="29"/>
        <v>0.1497873037</v>
      </c>
      <c r="J90" s="108">
        <f t="shared" si="29"/>
        <v>0.1450278214</v>
      </c>
      <c r="K90" s="108">
        <f t="shared" si="29"/>
        <v>0.1452833361</v>
      </c>
      <c r="L90" s="108">
        <f t="shared" si="29"/>
        <v>0.1500920004</v>
      </c>
      <c r="M90" s="108">
        <f t="shared" si="29"/>
        <v>0.1338719899</v>
      </c>
      <c r="N90" s="109">
        <f>sum(B90:M90)/12</f>
        <v>0.1427380647</v>
      </c>
      <c r="O90" s="110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>
      <c r="A91" s="111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/>
      <c r="O91" s="114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>
      <c r="A92" s="85" t="s">
        <v>28</v>
      </c>
      <c r="B92" s="103">
        <v>1277.0</v>
      </c>
      <c r="C92" s="103">
        <v>1248.0</v>
      </c>
      <c r="D92" s="103">
        <v>1189.0</v>
      </c>
      <c r="E92" s="103">
        <v>1105.0</v>
      </c>
      <c r="F92" s="103">
        <v>1115.0</v>
      </c>
      <c r="G92" s="103">
        <v>1008.0</v>
      </c>
      <c r="H92" s="103">
        <v>1143.0</v>
      </c>
      <c r="I92" s="104">
        <v>1003.0</v>
      </c>
      <c r="J92" s="104">
        <v>1328.0</v>
      </c>
      <c r="K92" s="104">
        <v>1204.0</v>
      </c>
      <c r="L92" s="104">
        <v>1211.0</v>
      </c>
      <c r="M92" s="104">
        <v>1313.0</v>
      </c>
      <c r="N92" s="105">
        <f>SUM(B92:M92)</f>
        <v>14144</v>
      </c>
      <c r="O92" s="93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>
      <c r="A93" s="111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3"/>
      <c r="O93" s="114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>
      <c r="A94" s="115" t="s">
        <v>29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3"/>
      <c r="O94" s="114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>
      <c r="A95" s="89" t="s">
        <v>30</v>
      </c>
      <c r="B95" s="90">
        <v>8.0</v>
      </c>
      <c r="C95" s="90">
        <v>7.0</v>
      </c>
      <c r="D95" s="90">
        <v>6.0</v>
      </c>
      <c r="E95" s="90">
        <v>8.0</v>
      </c>
      <c r="F95" s="90">
        <v>3.0</v>
      </c>
      <c r="G95" s="90">
        <v>6.0</v>
      </c>
      <c r="H95" s="90">
        <v>10.0</v>
      </c>
      <c r="I95" s="91">
        <v>15.0</v>
      </c>
      <c r="J95" s="91">
        <v>10.0</v>
      </c>
      <c r="K95" s="91">
        <v>13.0</v>
      </c>
      <c r="L95" s="91">
        <v>11.0</v>
      </c>
      <c r="M95" s="91">
        <v>7.0</v>
      </c>
      <c r="N95" s="92">
        <f t="shared" ref="N95:N96" si="30">SUM(B95:M95)</f>
        <v>104</v>
      </c>
      <c r="O95" s="93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>
      <c r="A96" s="89" t="s">
        <v>31</v>
      </c>
      <c r="B96" s="90">
        <v>397.0</v>
      </c>
      <c r="C96" s="90">
        <v>278.0</v>
      </c>
      <c r="D96" s="90">
        <v>68.0</v>
      </c>
      <c r="E96" s="90">
        <v>135.0</v>
      </c>
      <c r="F96" s="90">
        <v>46.0</v>
      </c>
      <c r="G96" s="90">
        <v>118.0</v>
      </c>
      <c r="H96" s="90">
        <v>220.0</v>
      </c>
      <c r="I96" s="91">
        <v>218.0</v>
      </c>
      <c r="J96" s="91">
        <v>139.0</v>
      </c>
      <c r="K96" s="91">
        <v>249.0</v>
      </c>
      <c r="L96" s="91">
        <v>255.0</v>
      </c>
      <c r="M96" s="91">
        <v>92.0</v>
      </c>
      <c r="N96" s="92">
        <f t="shared" si="30"/>
        <v>2215</v>
      </c>
      <c r="O96" s="93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>
      <c r="A97" s="116" t="s">
        <v>32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3"/>
      <c r="O97" s="114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>
      <c r="A98" s="94" t="s">
        <v>30</v>
      </c>
      <c r="B98" s="95">
        <v>45.0</v>
      </c>
      <c r="C98" s="95">
        <v>32.0</v>
      </c>
      <c r="D98" s="95">
        <v>36.0</v>
      </c>
      <c r="E98" s="95">
        <v>46.0</v>
      </c>
      <c r="F98" s="95">
        <v>51.0</v>
      </c>
      <c r="G98" s="95">
        <v>23.0</v>
      </c>
      <c r="H98" s="95">
        <v>47.0</v>
      </c>
      <c r="I98" s="96">
        <v>33.0</v>
      </c>
      <c r="J98" s="96">
        <v>63.0</v>
      </c>
      <c r="K98" s="96">
        <v>49.0</v>
      </c>
      <c r="L98" s="96">
        <v>66.0</v>
      </c>
      <c r="M98" s="96">
        <v>34.0</v>
      </c>
      <c r="N98" s="97">
        <f t="shared" ref="N98:N99" si="31">SUM(B98:M98)</f>
        <v>525</v>
      </c>
      <c r="O98" s="93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>
      <c r="A99" s="94" t="s">
        <v>31</v>
      </c>
      <c r="B99" s="95">
        <v>943.0</v>
      </c>
      <c r="C99" s="95">
        <v>631.0</v>
      </c>
      <c r="D99" s="95">
        <v>402.0</v>
      </c>
      <c r="E99" s="95">
        <v>721.0</v>
      </c>
      <c r="F99" s="95">
        <v>820.0</v>
      </c>
      <c r="G99" s="95">
        <v>474.0</v>
      </c>
      <c r="H99" s="95">
        <v>639.0</v>
      </c>
      <c r="I99" s="96">
        <v>422.0</v>
      </c>
      <c r="J99" s="96">
        <v>1007.0</v>
      </c>
      <c r="K99" s="96">
        <v>894.0</v>
      </c>
      <c r="L99" s="96">
        <v>803.0</v>
      </c>
      <c r="M99" s="96">
        <v>493.0</v>
      </c>
      <c r="N99" s="97">
        <f t="shared" si="31"/>
        <v>8249</v>
      </c>
      <c r="O99" s="93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>
      <c r="A100" s="117" t="s">
        <v>33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3"/>
      <c r="O100" s="114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>
      <c r="A101" s="98" t="s">
        <v>30</v>
      </c>
      <c r="B101" s="99">
        <v>6.0</v>
      </c>
      <c r="C101" s="99">
        <v>7.0</v>
      </c>
      <c r="D101" s="99">
        <v>2.0</v>
      </c>
      <c r="E101" s="99">
        <v>8.0</v>
      </c>
      <c r="F101" s="99">
        <v>9.0</v>
      </c>
      <c r="G101" s="99">
        <v>2.0</v>
      </c>
      <c r="H101" s="99">
        <v>9.0</v>
      </c>
      <c r="I101" s="100">
        <v>3.0</v>
      </c>
      <c r="J101" s="100">
        <v>3.0</v>
      </c>
      <c r="K101" s="100">
        <v>4.0</v>
      </c>
      <c r="L101" s="100">
        <v>4.0</v>
      </c>
      <c r="M101" s="100">
        <v>3.0</v>
      </c>
      <c r="N101" s="101">
        <f t="shared" ref="N101:N102" si="32">SUM(B101:M101)</f>
        <v>60</v>
      </c>
      <c r="O101" s="93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>
      <c r="A102" s="98" t="s">
        <v>31</v>
      </c>
      <c r="B102" s="99">
        <v>14.0</v>
      </c>
      <c r="C102" s="99">
        <v>14.0</v>
      </c>
      <c r="D102" s="99">
        <v>40.0</v>
      </c>
      <c r="E102" s="99">
        <v>70.0</v>
      </c>
      <c r="F102" s="99">
        <v>66.0</v>
      </c>
      <c r="G102" s="99">
        <v>23.0</v>
      </c>
      <c r="H102" s="99">
        <v>54.0</v>
      </c>
      <c r="I102" s="100">
        <v>21.0</v>
      </c>
      <c r="J102" s="100">
        <v>25.0</v>
      </c>
      <c r="K102" s="100">
        <v>45.0</v>
      </c>
      <c r="L102" s="100">
        <v>55.0</v>
      </c>
      <c r="M102" s="100">
        <v>24.0</v>
      </c>
      <c r="N102" s="101">
        <f t="shared" si="32"/>
        <v>451</v>
      </c>
      <c r="O102" s="93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>
      <c r="A103" s="111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3"/>
      <c r="O103" s="114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>
      <c r="A104" s="85" t="s">
        <v>34</v>
      </c>
      <c r="B104" s="103">
        <v>301.0</v>
      </c>
      <c r="C104" s="103">
        <v>320.0</v>
      </c>
      <c r="D104" s="103">
        <v>272.0</v>
      </c>
      <c r="E104" s="103">
        <v>165.0</v>
      </c>
      <c r="F104" s="103">
        <v>186.0</v>
      </c>
      <c r="G104" s="103">
        <v>187.0</v>
      </c>
      <c r="H104" s="103">
        <v>143.0</v>
      </c>
      <c r="I104" s="104">
        <v>288.0</v>
      </c>
      <c r="J104" s="104">
        <v>262.0</v>
      </c>
      <c r="K104" s="104">
        <v>254.0</v>
      </c>
      <c r="L104" s="104">
        <v>291.0</v>
      </c>
      <c r="M104" s="104">
        <v>296.0</v>
      </c>
      <c r="N104" s="105">
        <f t="shared" ref="N104:N107" si="33">SUM(B104:M104)</f>
        <v>2965</v>
      </c>
      <c r="O104" s="93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>
      <c r="A105" s="85" t="s">
        <v>35</v>
      </c>
      <c r="B105" s="103">
        <v>104.0</v>
      </c>
      <c r="C105" s="103">
        <v>74.0</v>
      </c>
      <c r="D105" s="103">
        <v>64.0</v>
      </c>
      <c r="E105" s="103">
        <v>69.0</v>
      </c>
      <c r="F105" s="103">
        <v>53.0</v>
      </c>
      <c r="G105" s="103">
        <v>59.0</v>
      </c>
      <c r="H105" s="103">
        <v>57.0</v>
      </c>
      <c r="I105" s="104">
        <v>95.0</v>
      </c>
      <c r="J105" s="104">
        <v>86.0</v>
      </c>
      <c r="K105" s="104">
        <v>101.0</v>
      </c>
      <c r="L105" s="104">
        <v>98.0</v>
      </c>
      <c r="M105" s="104">
        <v>104.0</v>
      </c>
      <c r="N105" s="105">
        <f t="shared" si="33"/>
        <v>964</v>
      </c>
      <c r="O105" s="93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>
      <c r="A106" s="85" t="s">
        <v>36</v>
      </c>
      <c r="B106" s="103">
        <v>90.0</v>
      </c>
      <c r="C106" s="103">
        <v>78.0</v>
      </c>
      <c r="D106" s="103">
        <v>89.0</v>
      </c>
      <c r="E106" s="103">
        <v>38.0</v>
      </c>
      <c r="F106" s="103">
        <v>50.0</v>
      </c>
      <c r="G106" s="103">
        <v>45.0</v>
      </c>
      <c r="H106" s="103">
        <v>56.0</v>
      </c>
      <c r="I106" s="104">
        <v>30.0</v>
      </c>
      <c r="J106" s="104">
        <v>46.0</v>
      </c>
      <c r="K106" s="104">
        <v>59.0</v>
      </c>
      <c r="L106" s="104">
        <v>48.0</v>
      </c>
      <c r="M106" s="104">
        <v>55.0</v>
      </c>
      <c r="N106" s="105">
        <f t="shared" si="33"/>
        <v>684</v>
      </c>
      <c r="O106" s="93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>
      <c r="A107" s="85" t="s">
        <v>37</v>
      </c>
      <c r="B107" s="103">
        <v>341.0</v>
      </c>
      <c r="C107" s="103">
        <v>143.0</v>
      </c>
      <c r="D107" s="103">
        <v>421.0</v>
      </c>
      <c r="E107" s="103">
        <v>409.0</v>
      </c>
      <c r="F107" s="103">
        <v>349.0</v>
      </c>
      <c r="G107" s="103">
        <v>327.0</v>
      </c>
      <c r="H107" s="103">
        <v>309.0</v>
      </c>
      <c r="I107" s="104">
        <v>140.0</v>
      </c>
      <c r="J107" s="104">
        <v>355.0</v>
      </c>
      <c r="K107" s="104">
        <v>334.0</v>
      </c>
      <c r="L107" s="104">
        <v>329.0</v>
      </c>
      <c r="M107" s="104">
        <v>342.0</v>
      </c>
      <c r="N107" s="105">
        <f t="shared" si="33"/>
        <v>3799</v>
      </c>
      <c r="O107" s="93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>
      <c r="A108" s="111"/>
      <c r="B108" s="86" t="s">
        <v>1</v>
      </c>
      <c r="C108" s="86" t="s">
        <v>2</v>
      </c>
      <c r="D108" s="86" t="s">
        <v>3</v>
      </c>
      <c r="E108" s="86" t="s">
        <v>4</v>
      </c>
      <c r="F108" s="86" t="s">
        <v>5</v>
      </c>
      <c r="G108" s="86" t="s">
        <v>6</v>
      </c>
      <c r="H108" s="86" t="s">
        <v>7</v>
      </c>
      <c r="I108" s="86" t="s">
        <v>8</v>
      </c>
      <c r="J108" s="86" t="s">
        <v>9</v>
      </c>
      <c r="K108" s="86" t="s">
        <v>10</v>
      </c>
      <c r="L108" s="86" t="s">
        <v>11</v>
      </c>
      <c r="M108" s="86" t="s">
        <v>12</v>
      </c>
      <c r="N108" s="87" t="s">
        <v>13</v>
      </c>
      <c r="O108" s="88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>
      <c r="A109" s="85" t="s">
        <v>38</v>
      </c>
      <c r="B109" s="103">
        <v>3971.0</v>
      </c>
      <c r="C109" s="103">
        <v>4024.0</v>
      </c>
      <c r="D109" s="103">
        <v>3823.0</v>
      </c>
      <c r="E109" s="103">
        <v>3814.0</v>
      </c>
      <c r="F109" s="103">
        <v>3361.0</v>
      </c>
      <c r="G109" s="103">
        <v>3491.0</v>
      </c>
      <c r="H109" s="103">
        <v>4141.0</v>
      </c>
      <c r="I109" s="103">
        <v>3580.0</v>
      </c>
      <c r="J109" s="103">
        <v>4447.0</v>
      </c>
      <c r="K109" s="103">
        <v>3741.0</v>
      </c>
      <c r="L109" s="103">
        <v>4002.0</v>
      </c>
      <c r="M109" s="103">
        <v>3677.0</v>
      </c>
      <c r="N109" s="105">
        <f t="shared" ref="N109:N110" si="34">SUM(B109:M109)</f>
        <v>46072</v>
      </c>
      <c r="O109" s="93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>
      <c r="A110" s="85" t="s">
        <v>39</v>
      </c>
      <c r="B110" s="103">
        <v>12.0</v>
      </c>
      <c r="C110" s="103">
        <v>4.0</v>
      </c>
      <c r="D110" s="103">
        <v>6.0</v>
      </c>
      <c r="E110" s="103">
        <v>4.0</v>
      </c>
      <c r="F110" s="103">
        <v>2.0</v>
      </c>
      <c r="G110" s="103">
        <v>4.0</v>
      </c>
      <c r="H110" s="103">
        <v>0.0</v>
      </c>
      <c r="I110" s="104">
        <v>7.0</v>
      </c>
      <c r="J110" s="104">
        <v>10.0</v>
      </c>
      <c r="K110" s="104">
        <v>6.0</v>
      </c>
      <c r="L110" s="104">
        <v>8.0</v>
      </c>
      <c r="M110" s="104">
        <v>8.0</v>
      </c>
      <c r="N110" s="105">
        <f t="shared" si="34"/>
        <v>71</v>
      </c>
      <c r="O110" s="93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>
      <c r="A111" s="85" t="s">
        <v>40</v>
      </c>
      <c r="B111" s="103">
        <v>67.0</v>
      </c>
      <c r="C111" s="103">
        <v>63.0</v>
      </c>
      <c r="D111" s="103">
        <v>62.0</v>
      </c>
      <c r="E111" s="103">
        <v>45.0</v>
      </c>
      <c r="F111" s="103">
        <v>37.0</v>
      </c>
      <c r="G111" s="103">
        <v>28.0</v>
      </c>
      <c r="H111" s="103">
        <v>42.0</v>
      </c>
      <c r="I111" s="104">
        <v>96.0</v>
      </c>
      <c r="J111" s="104">
        <v>95.0</v>
      </c>
      <c r="K111" s="104">
        <v>66.0</v>
      </c>
      <c r="L111" s="104">
        <v>50.0</v>
      </c>
      <c r="M111" s="104">
        <v>55.0</v>
      </c>
      <c r="N111" s="105">
        <f t="shared" ref="N111:N112" si="35">sum(B111:M111)</f>
        <v>706</v>
      </c>
      <c r="O111" s="93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>
      <c r="A112" s="85" t="s">
        <v>41</v>
      </c>
      <c r="B112" s="103">
        <v>4.0</v>
      </c>
      <c r="C112" s="103">
        <v>3.0</v>
      </c>
      <c r="D112" s="103">
        <v>4.0</v>
      </c>
      <c r="E112" s="103">
        <v>1.0</v>
      </c>
      <c r="F112" s="103">
        <v>1.0</v>
      </c>
      <c r="G112" s="103">
        <v>0.0</v>
      </c>
      <c r="H112" s="103">
        <v>0.0</v>
      </c>
      <c r="I112" s="104">
        <v>2.0</v>
      </c>
      <c r="J112" s="104">
        <v>2.0</v>
      </c>
      <c r="K112" s="104">
        <v>1.0</v>
      </c>
      <c r="L112" s="104">
        <v>2.0</v>
      </c>
      <c r="M112" s="104">
        <v>4.0</v>
      </c>
      <c r="N112" s="105">
        <f t="shared" si="35"/>
        <v>24</v>
      </c>
      <c r="O112" s="93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>
      <c r="A113" s="111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3"/>
      <c r="O113" s="114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>
      <c r="A114" s="85" t="s">
        <v>68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3"/>
      <c r="O114" s="114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>
      <c r="A115" s="102" t="s">
        <v>69</v>
      </c>
      <c r="B115" s="103">
        <v>120.0</v>
      </c>
      <c r="C115" s="103">
        <v>130.0</v>
      </c>
      <c r="D115" s="103">
        <v>136.0</v>
      </c>
      <c r="E115" s="103">
        <v>122.0</v>
      </c>
      <c r="F115" s="103">
        <v>112.0</v>
      </c>
      <c r="G115" s="103">
        <v>113.0</v>
      </c>
      <c r="H115" s="103">
        <v>124.0</v>
      </c>
      <c r="I115" s="104">
        <v>133.0</v>
      </c>
      <c r="J115" s="104">
        <v>148.0</v>
      </c>
      <c r="K115" s="104">
        <v>130.0</v>
      </c>
      <c r="L115" s="104">
        <v>129.0</v>
      </c>
      <c r="M115" s="104">
        <v>120.0</v>
      </c>
      <c r="N115" s="105">
        <f t="shared" ref="N115:N116" si="36">SUM(B115:M115)</f>
        <v>1517</v>
      </c>
      <c r="O115" s="93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>
      <c r="A116" s="102" t="s">
        <v>43</v>
      </c>
      <c r="B116" s="103">
        <v>459.0</v>
      </c>
      <c r="C116" s="103">
        <v>451.0</v>
      </c>
      <c r="D116" s="103">
        <v>419.0</v>
      </c>
      <c r="E116" s="103">
        <v>410.0</v>
      </c>
      <c r="F116" s="103">
        <v>383.0</v>
      </c>
      <c r="G116" s="103">
        <v>411.0</v>
      </c>
      <c r="H116" s="103">
        <v>433.0</v>
      </c>
      <c r="I116" s="104">
        <v>452.0</v>
      </c>
      <c r="J116" s="104">
        <v>465.0</v>
      </c>
      <c r="K116" s="104">
        <v>412.0</v>
      </c>
      <c r="L116" s="104">
        <v>400.0</v>
      </c>
      <c r="M116" s="104">
        <v>397.0</v>
      </c>
      <c r="N116" s="105">
        <f t="shared" si="36"/>
        <v>5092</v>
      </c>
      <c r="O116" s="93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>
      <c r="A117" s="111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3"/>
      <c r="O117" s="114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>
      <c r="A118" s="85" t="s">
        <v>45</v>
      </c>
      <c r="B118" s="103">
        <v>34.0</v>
      </c>
      <c r="C118" s="103">
        <v>38.0</v>
      </c>
      <c r="D118" s="103">
        <v>81.0</v>
      </c>
      <c r="E118" s="103">
        <v>84.0</v>
      </c>
      <c r="F118" s="103">
        <v>41.0</v>
      </c>
      <c r="G118" s="103">
        <v>40.0</v>
      </c>
      <c r="H118" s="103">
        <v>101.0</v>
      </c>
      <c r="I118" s="104">
        <v>98.0</v>
      </c>
      <c r="J118" s="104">
        <v>165.0</v>
      </c>
      <c r="K118" s="104">
        <v>147.0</v>
      </c>
      <c r="L118" s="104">
        <v>128.0</v>
      </c>
      <c r="M118" s="104">
        <v>155.0</v>
      </c>
      <c r="N118" s="118">
        <f t="shared" ref="N118:N119" si="37">sum(B118:M118)</f>
        <v>1112</v>
      </c>
      <c r="O118" s="93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>
      <c r="A119" s="85" t="s">
        <v>46</v>
      </c>
      <c r="B119" s="103">
        <v>57.0</v>
      </c>
      <c r="C119" s="103">
        <v>62.0</v>
      </c>
      <c r="D119" s="103">
        <v>93.0</v>
      </c>
      <c r="E119" s="103">
        <v>86.0</v>
      </c>
      <c r="F119" s="103">
        <v>67.0</v>
      </c>
      <c r="G119" s="103">
        <v>63.0</v>
      </c>
      <c r="H119" s="103">
        <v>66.0</v>
      </c>
      <c r="I119" s="104">
        <v>44.0</v>
      </c>
      <c r="J119" s="104">
        <v>51.0</v>
      </c>
      <c r="K119" s="104">
        <v>43.0</v>
      </c>
      <c r="L119" s="104">
        <v>37.0</v>
      </c>
      <c r="M119" s="104">
        <v>35.0</v>
      </c>
      <c r="N119" s="118">
        <f t="shared" si="37"/>
        <v>704</v>
      </c>
      <c r="O119" s="93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>
      <c r="A120" s="111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3"/>
      <c r="O120" s="114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>
      <c r="A121" s="85" t="s">
        <v>47</v>
      </c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3"/>
      <c r="O121" s="114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>
      <c r="A122" s="89" t="s">
        <v>48</v>
      </c>
      <c r="B122" s="90">
        <v>39.0</v>
      </c>
      <c r="C122" s="90">
        <v>152.0</v>
      </c>
      <c r="D122" s="90">
        <v>48.0</v>
      </c>
      <c r="E122" s="90">
        <v>112.0</v>
      </c>
      <c r="F122" s="90">
        <v>65.0</v>
      </c>
      <c r="G122" s="90">
        <v>121.0</v>
      </c>
      <c r="H122" s="90">
        <v>117.0</v>
      </c>
      <c r="I122" s="91">
        <v>110.0</v>
      </c>
      <c r="J122" s="91">
        <v>127.0</v>
      </c>
      <c r="K122" s="91">
        <v>119.0</v>
      </c>
      <c r="L122" s="91">
        <v>188.0</v>
      </c>
      <c r="M122" s="91">
        <v>167.0</v>
      </c>
      <c r="N122" s="92">
        <f t="shared" ref="N122:N133" si="38">sum(B122:M122)</f>
        <v>1365</v>
      </c>
      <c r="O122" s="93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>
      <c r="A123" s="89" t="s">
        <v>49</v>
      </c>
      <c r="B123" s="90">
        <v>4.0</v>
      </c>
      <c r="C123" s="90">
        <v>0.0</v>
      </c>
      <c r="D123" s="90">
        <v>4.0</v>
      </c>
      <c r="E123" s="90">
        <v>98.0</v>
      </c>
      <c r="F123" s="90">
        <v>5.0</v>
      </c>
      <c r="G123" s="90">
        <v>37.0</v>
      </c>
      <c r="H123" s="90">
        <v>20.0</v>
      </c>
      <c r="I123" s="91">
        <v>294.0</v>
      </c>
      <c r="J123" s="91">
        <v>71.0</v>
      </c>
      <c r="K123" s="91">
        <v>12.0</v>
      </c>
      <c r="L123" s="91">
        <v>30.0</v>
      </c>
      <c r="M123" s="91">
        <v>9.0</v>
      </c>
      <c r="N123" s="92">
        <f t="shared" si="38"/>
        <v>584</v>
      </c>
      <c r="O123" s="93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>
      <c r="A124" s="89" t="s">
        <v>50</v>
      </c>
      <c r="B124" s="90">
        <v>22.0</v>
      </c>
      <c r="C124" s="90">
        <v>0.0</v>
      </c>
      <c r="D124" s="90">
        <v>38.0</v>
      </c>
      <c r="E124" s="90">
        <v>7.0</v>
      </c>
      <c r="F124" s="90">
        <v>33.0</v>
      </c>
      <c r="G124" s="90">
        <v>27.0</v>
      </c>
      <c r="H124" s="90">
        <v>25.0</v>
      </c>
      <c r="I124" s="91">
        <v>18.0</v>
      </c>
      <c r="J124" s="91">
        <v>23.0</v>
      </c>
      <c r="K124" s="91">
        <v>47.0</v>
      </c>
      <c r="L124" s="91">
        <v>31.0</v>
      </c>
      <c r="M124" s="91">
        <v>43.0</v>
      </c>
      <c r="N124" s="92">
        <f t="shared" si="38"/>
        <v>314</v>
      </c>
      <c r="O124" s="93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>
      <c r="A125" s="89" t="s">
        <v>51</v>
      </c>
      <c r="B125" s="90">
        <v>0.0</v>
      </c>
      <c r="C125" s="90">
        <v>0.0</v>
      </c>
      <c r="D125" s="90">
        <v>1.0</v>
      </c>
      <c r="E125" s="90">
        <v>2.0</v>
      </c>
      <c r="F125" s="90">
        <v>1.0</v>
      </c>
      <c r="G125" s="90">
        <v>13.0</v>
      </c>
      <c r="H125" s="90">
        <v>3.0</v>
      </c>
      <c r="I125" s="91">
        <v>2.0</v>
      </c>
      <c r="J125" s="91">
        <v>6.0</v>
      </c>
      <c r="K125" s="91">
        <v>2.0</v>
      </c>
      <c r="L125" s="91">
        <v>1.0</v>
      </c>
      <c r="M125" s="91">
        <v>9.0</v>
      </c>
      <c r="N125" s="92">
        <f t="shared" si="38"/>
        <v>40</v>
      </c>
      <c r="O125" s="93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>
      <c r="A126" s="94" t="s">
        <v>52</v>
      </c>
      <c r="B126" s="95">
        <v>62.0</v>
      </c>
      <c r="C126" s="95">
        <v>51.0</v>
      </c>
      <c r="D126" s="95">
        <v>67.0</v>
      </c>
      <c r="E126" s="95">
        <v>53.0</v>
      </c>
      <c r="F126" s="95">
        <v>18.0</v>
      </c>
      <c r="G126" s="95">
        <v>57.0</v>
      </c>
      <c r="H126" s="95">
        <v>78.0</v>
      </c>
      <c r="I126" s="96">
        <v>109.0</v>
      </c>
      <c r="J126" s="96">
        <v>70.0</v>
      </c>
      <c r="K126" s="96">
        <v>96.0</v>
      </c>
      <c r="L126" s="96">
        <v>57.0</v>
      </c>
      <c r="M126" s="96">
        <v>144.0</v>
      </c>
      <c r="N126" s="97">
        <f t="shared" si="38"/>
        <v>862</v>
      </c>
      <c r="O126" s="93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>
      <c r="A127" s="94" t="s">
        <v>53</v>
      </c>
      <c r="B127" s="95">
        <v>0.0</v>
      </c>
      <c r="C127" s="95">
        <v>0.0</v>
      </c>
      <c r="D127" s="95">
        <v>95.0</v>
      </c>
      <c r="E127" s="95">
        <v>8.0</v>
      </c>
      <c r="F127" s="95">
        <v>5.0</v>
      </c>
      <c r="G127" s="95">
        <v>2.0</v>
      </c>
      <c r="H127" s="95">
        <v>1.0</v>
      </c>
      <c r="I127" s="96">
        <v>294.0</v>
      </c>
      <c r="J127" s="96">
        <v>57.0</v>
      </c>
      <c r="K127" s="96">
        <v>42.0</v>
      </c>
      <c r="L127" s="119">
        <v>100.0</v>
      </c>
      <c r="M127" s="96">
        <v>7.0</v>
      </c>
      <c r="N127" s="97">
        <f t="shared" si="38"/>
        <v>611</v>
      </c>
      <c r="O127" s="93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>
      <c r="A128" s="94" t="s">
        <v>54</v>
      </c>
      <c r="B128" s="120">
        <v>0.0</v>
      </c>
      <c r="C128" s="120">
        <v>0.0</v>
      </c>
      <c r="D128" s="120">
        <v>1.0</v>
      </c>
      <c r="E128" s="120">
        <v>2.0</v>
      </c>
      <c r="F128" s="120">
        <v>8.0</v>
      </c>
      <c r="G128" s="120">
        <v>21.0</v>
      </c>
      <c r="H128" s="120">
        <v>1.0</v>
      </c>
      <c r="I128" s="121">
        <v>9.0</v>
      </c>
      <c r="J128" s="121">
        <v>43.0</v>
      </c>
      <c r="K128" s="121">
        <v>15.0</v>
      </c>
      <c r="L128" s="121">
        <v>15.0</v>
      </c>
      <c r="M128" s="121">
        <v>30.0</v>
      </c>
      <c r="N128" s="97">
        <f t="shared" si="38"/>
        <v>145</v>
      </c>
      <c r="O128" s="93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>
      <c r="A129" s="94" t="s">
        <v>55</v>
      </c>
      <c r="B129" s="120">
        <v>1.0</v>
      </c>
      <c r="C129" s="120">
        <v>0.0</v>
      </c>
      <c r="D129" s="120">
        <v>19.0</v>
      </c>
      <c r="E129" s="120">
        <v>2.0</v>
      </c>
      <c r="F129" s="120">
        <v>3.0</v>
      </c>
      <c r="G129" s="120">
        <v>0.0</v>
      </c>
      <c r="H129" s="120">
        <v>1.0</v>
      </c>
      <c r="I129" s="121">
        <v>4.0</v>
      </c>
      <c r="J129" s="121">
        <v>0.0</v>
      </c>
      <c r="K129" s="121">
        <v>1.0</v>
      </c>
      <c r="L129" s="121">
        <v>1.0</v>
      </c>
      <c r="M129" s="121">
        <v>1.0</v>
      </c>
      <c r="N129" s="97">
        <f t="shared" si="38"/>
        <v>33</v>
      </c>
      <c r="O129" s="93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>
      <c r="A130" s="98" t="s">
        <v>56</v>
      </c>
      <c r="B130" s="122">
        <v>4.0</v>
      </c>
      <c r="C130" s="122">
        <v>38.0</v>
      </c>
      <c r="D130" s="122"/>
      <c r="E130" s="122">
        <v>19.0</v>
      </c>
      <c r="F130" s="122">
        <v>21.0</v>
      </c>
      <c r="G130" s="122">
        <v>37.0</v>
      </c>
      <c r="H130" s="122">
        <v>22.0</v>
      </c>
      <c r="I130" s="123">
        <v>12.0</v>
      </c>
      <c r="J130" s="123">
        <v>15.0</v>
      </c>
      <c r="K130" s="123">
        <v>12.0</v>
      </c>
      <c r="L130" s="123">
        <v>27.0</v>
      </c>
      <c r="M130" s="123">
        <v>15.0</v>
      </c>
      <c r="N130" s="101">
        <f t="shared" si="38"/>
        <v>222</v>
      </c>
      <c r="O130" s="93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>
      <c r="A131" s="98" t="s">
        <v>57</v>
      </c>
      <c r="B131" s="122">
        <v>1.0</v>
      </c>
      <c r="C131" s="122">
        <v>0.0</v>
      </c>
      <c r="D131" s="122">
        <v>8.0</v>
      </c>
      <c r="E131" s="122">
        <v>36.0</v>
      </c>
      <c r="F131" s="122">
        <v>87.0</v>
      </c>
      <c r="G131" s="122">
        <v>32.0</v>
      </c>
      <c r="H131" s="122">
        <v>2.0</v>
      </c>
      <c r="I131" s="123">
        <v>14.0</v>
      </c>
      <c r="J131" s="123">
        <v>17.0</v>
      </c>
      <c r="K131" s="123">
        <v>1.0</v>
      </c>
      <c r="L131" s="123">
        <v>101.0</v>
      </c>
      <c r="M131" s="123">
        <v>30.0</v>
      </c>
      <c r="N131" s="101">
        <f t="shared" si="38"/>
        <v>329</v>
      </c>
      <c r="O131" s="93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>
      <c r="A132" s="98" t="s">
        <v>58</v>
      </c>
      <c r="B132" s="122">
        <v>1.0</v>
      </c>
      <c r="C132" s="122">
        <v>0.0</v>
      </c>
      <c r="D132" s="122">
        <v>10.0</v>
      </c>
      <c r="E132" s="122">
        <v>1.0</v>
      </c>
      <c r="F132" s="122">
        <v>8.0</v>
      </c>
      <c r="G132" s="122">
        <v>8.0</v>
      </c>
      <c r="H132" s="122">
        <v>14.0</v>
      </c>
      <c r="I132" s="123">
        <v>10.0</v>
      </c>
      <c r="J132" s="123">
        <v>12.0</v>
      </c>
      <c r="K132" s="123">
        <v>6.0</v>
      </c>
      <c r="L132" s="123">
        <v>8.0</v>
      </c>
      <c r="M132" s="123">
        <v>0.0</v>
      </c>
      <c r="N132" s="101">
        <f t="shared" si="38"/>
        <v>78</v>
      </c>
      <c r="O132" s="93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>
      <c r="A133" s="98" t="s">
        <v>59</v>
      </c>
      <c r="B133" s="122">
        <v>0.0</v>
      </c>
      <c r="C133" s="122">
        <v>0.0</v>
      </c>
      <c r="D133" s="122">
        <v>2.0</v>
      </c>
      <c r="E133" s="122"/>
      <c r="F133" s="122">
        <v>7.0</v>
      </c>
      <c r="G133" s="122">
        <v>6.0</v>
      </c>
      <c r="H133" s="122"/>
      <c r="I133" s="123">
        <v>0.0</v>
      </c>
      <c r="J133" s="123">
        <v>0.0</v>
      </c>
      <c r="K133" s="123">
        <v>1.0</v>
      </c>
      <c r="L133" s="123">
        <v>1.0</v>
      </c>
      <c r="M133" s="123">
        <v>0.0</v>
      </c>
      <c r="N133" s="101">
        <f t="shared" si="38"/>
        <v>17</v>
      </c>
      <c r="O133" s="93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>
      <c r="A134" s="124" t="s">
        <v>60</v>
      </c>
      <c r="B134" s="125">
        <v>105.0</v>
      </c>
      <c r="C134" s="125">
        <v>241.0</v>
      </c>
      <c r="D134" s="125">
        <v>115.0</v>
      </c>
      <c r="E134" s="125">
        <v>184.0</v>
      </c>
      <c r="F134" s="125">
        <v>104.0</v>
      </c>
      <c r="G134" s="125">
        <v>215.0</v>
      </c>
      <c r="H134" s="125">
        <v>217.0</v>
      </c>
      <c r="I134" s="126">
        <v>231.0</v>
      </c>
      <c r="J134" s="126">
        <v>211.0</v>
      </c>
      <c r="K134" s="126">
        <v>226.0</v>
      </c>
      <c r="L134" s="126">
        <v>271.0</v>
      </c>
      <c r="M134" s="126">
        <v>326.0</v>
      </c>
      <c r="N134" s="127">
        <f t="shared" ref="N134:N137" si="39">N122+N126+N130</f>
        <v>2449</v>
      </c>
      <c r="O134" s="128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>
      <c r="A135" s="124" t="s">
        <v>61</v>
      </c>
      <c r="B135" s="125">
        <v>5.0</v>
      </c>
      <c r="C135" s="125">
        <v>0.0</v>
      </c>
      <c r="D135" s="125">
        <v>107.0</v>
      </c>
      <c r="E135" s="125">
        <v>142.0</v>
      </c>
      <c r="F135" s="125">
        <v>97.0</v>
      </c>
      <c r="G135" s="125">
        <v>71.0</v>
      </c>
      <c r="H135" s="125">
        <v>23.0</v>
      </c>
      <c r="I135" s="126">
        <v>601.0</v>
      </c>
      <c r="J135" s="126">
        <v>145.0</v>
      </c>
      <c r="K135" s="126">
        <v>55.0</v>
      </c>
      <c r="L135" s="126">
        <v>230.0</v>
      </c>
      <c r="M135" s="126">
        <v>45.0</v>
      </c>
      <c r="N135" s="127">
        <f t="shared" si="39"/>
        <v>1524</v>
      </c>
      <c r="O135" s="128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>
      <c r="A136" s="129" t="s">
        <v>62</v>
      </c>
      <c r="B136" s="130">
        <v>23.0</v>
      </c>
      <c r="C136" s="130">
        <v>0.0</v>
      </c>
      <c r="D136" s="130">
        <v>49.0</v>
      </c>
      <c r="E136" s="130">
        <v>10.0</v>
      </c>
      <c r="F136" s="130">
        <v>49.0</v>
      </c>
      <c r="G136" s="130">
        <v>56.0</v>
      </c>
      <c r="H136" s="130">
        <v>40.0</v>
      </c>
      <c r="I136" s="131">
        <v>37.0</v>
      </c>
      <c r="J136" s="131">
        <v>77.0</v>
      </c>
      <c r="K136" s="131">
        <v>67.0</v>
      </c>
      <c r="L136" s="131">
        <v>53.0</v>
      </c>
      <c r="M136" s="131">
        <v>73.0</v>
      </c>
      <c r="N136" s="132">
        <f t="shared" si="39"/>
        <v>537</v>
      </c>
      <c r="O136" s="128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>
      <c r="A137" s="129" t="s">
        <v>63</v>
      </c>
      <c r="B137" s="130">
        <v>1.0</v>
      </c>
      <c r="C137" s="130">
        <v>0.0</v>
      </c>
      <c r="D137" s="130">
        <v>22.0</v>
      </c>
      <c r="E137" s="130">
        <v>4.0</v>
      </c>
      <c r="F137" s="130">
        <v>11.0</v>
      </c>
      <c r="G137" s="130">
        <v>19.0</v>
      </c>
      <c r="H137" s="130">
        <v>4.0</v>
      </c>
      <c r="I137" s="133">
        <v>5.0</v>
      </c>
      <c r="J137" s="131">
        <v>6.0</v>
      </c>
      <c r="K137" s="131">
        <v>4.0</v>
      </c>
      <c r="L137" s="131">
        <v>3.0</v>
      </c>
      <c r="M137" s="131">
        <v>10.0</v>
      </c>
      <c r="N137" s="132">
        <f t="shared" si="39"/>
        <v>90</v>
      </c>
      <c r="O137" s="128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>
      <c r="A138" s="106" t="s">
        <v>64</v>
      </c>
      <c r="B138" s="134">
        <f t="shared" ref="B138:E138" si="40">B134+B136</f>
        <v>128</v>
      </c>
      <c r="C138" s="134">
        <f t="shared" si="40"/>
        <v>241</v>
      </c>
      <c r="D138" s="134">
        <f t="shared" si="40"/>
        <v>164</v>
      </c>
      <c r="E138" s="134">
        <f t="shared" si="40"/>
        <v>194</v>
      </c>
      <c r="F138" s="134">
        <v>153.0</v>
      </c>
      <c r="G138" s="134">
        <f t="shared" ref="G138:I138" si="41">G134+G136</f>
        <v>271</v>
      </c>
      <c r="H138" s="134">
        <f t="shared" si="41"/>
        <v>257</v>
      </c>
      <c r="I138" s="134">
        <f t="shared" si="41"/>
        <v>268</v>
      </c>
      <c r="J138" s="134">
        <v>243.0</v>
      </c>
      <c r="K138" s="134">
        <f t="shared" ref="K138:N138" si="42">K134+K136</f>
        <v>293</v>
      </c>
      <c r="L138" s="134">
        <f t="shared" si="42"/>
        <v>324</v>
      </c>
      <c r="M138" s="134">
        <f t="shared" si="42"/>
        <v>399</v>
      </c>
      <c r="N138" s="135">
        <f t="shared" si="42"/>
        <v>2986</v>
      </c>
      <c r="O138" s="128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>
      <c r="A139" s="106" t="s">
        <v>65</v>
      </c>
      <c r="B139" s="134">
        <f t="shared" ref="B139:E139" si="43">B135+B137</f>
        <v>6</v>
      </c>
      <c r="C139" s="134">
        <f t="shared" si="43"/>
        <v>0</v>
      </c>
      <c r="D139" s="134">
        <f t="shared" si="43"/>
        <v>129</v>
      </c>
      <c r="E139" s="134">
        <f t="shared" si="43"/>
        <v>146</v>
      </c>
      <c r="F139" s="134">
        <v>108.0</v>
      </c>
      <c r="G139" s="134">
        <v>90.0</v>
      </c>
      <c r="H139" s="134">
        <v>27.0</v>
      </c>
      <c r="I139" s="134">
        <f>I135+I137</f>
        <v>606</v>
      </c>
      <c r="J139" s="134">
        <v>226.0</v>
      </c>
      <c r="K139" s="134">
        <v>18.0</v>
      </c>
      <c r="L139" s="134">
        <v>254.0</v>
      </c>
      <c r="M139" s="134">
        <f t="shared" ref="M139:N139" si="44">M135+M137</f>
        <v>55</v>
      </c>
      <c r="N139" s="135">
        <f t="shared" si="44"/>
        <v>1614</v>
      </c>
      <c r="O139" s="128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>
      <c r="A140" s="106" t="s">
        <v>66</v>
      </c>
      <c r="B140" s="136">
        <f t="shared" ref="B140:N140" si="45">B138-B139</f>
        <v>122</v>
      </c>
      <c r="C140" s="136">
        <f t="shared" si="45"/>
        <v>241</v>
      </c>
      <c r="D140" s="136">
        <f t="shared" si="45"/>
        <v>35</v>
      </c>
      <c r="E140" s="136">
        <f t="shared" si="45"/>
        <v>48</v>
      </c>
      <c r="F140" s="136">
        <f t="shared" si="45"/>
        <v>45</v>
      </c>
      <c r="G140" s="136">
        <f t="shared" si="45"/>
        <v>181</v>
      </c>
      <c r="H140" s="136">
        <f t="shared" si="45"/>
        <v>230</v>
      </c>
      <c r="I140" s="136">
        <f t="shared" si="45"/>
        <v>-338</v>
      </c>
      <c r="J140" s="136">
        <f t="shared" si="45"/>
        <v>17</v>
      </c>
      <c r="K140" s="136">
        <f t="shared" si="45"/>
        <v>275</v>
      </c>
      <c r="L140" s="136">
        <f t="shared" si="45"/>
        <v>70</v>
      </c>
      <c r="M140" s="136">
        <f t="shared" si="45"/>
        <v>344</v>
      </c>
      <c r="N140" s="136">
        <f t="shared" si="45"/>
        <v>1372</v>
      </c>
      <c r="O140" s="137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>
      <c r="A141" s="138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39"/>
      <c r="O141" s="140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>
      <c r="A142" s="138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39"/>
      <c r="O142" s="140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>
      <c r="A143" s="138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39"/>
      <c r="O143" s="141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>
      <c r="A144" s="138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39"/>
      <c r="O144" s="141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>
      <c r="A145" s="138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39"/>
      <c r="O145" s="141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>
      <c r="A146" s="138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39"/>
      <c r="O146" s="141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>
      <c r="A147" s="138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39"/>
      <c r="O147" s="141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>
      <c r="A148" s="138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39"/>
      <c r="O148" s="141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>
      <c r="A149" s="138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39"/>
      <c r="O149" s="141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>
      <c r="A150" s="138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39"/>
      <c r="O150" s="141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>
      <c r="A151" s="138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39"/>
      <c r="O151" s="141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>
      <c r="A152" s="138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39"/>
      <c r="O152" s="141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>
      <c r="A153" s="138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39"/>
      <c r="O153" s="141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>
      <c r="A154" s="138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39"/>
      <c r="O154" s="141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>
      <c r="A155" s="138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39"/>
      <c r="O155" s="141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>
      <c r="A156" s="138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39"/>
      <c r="O156" s="141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>
      <c r="A157" s="138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39"/>
      <c r="O157" s="141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>
      <c r="A158" s="138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39"/>
      <c r="O158" s="141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>
      <c r="A159" s="138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39"/>
      <c r="O159" s="141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>
      <c r="A160" s="138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39"/>
      <c r="O160" s="141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>
      <c r="A161" s="138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39"/>
      <c r="O161" s="141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>
      <c r="A162" s="138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39"/>
      <c r="O162" s="141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>
      <c r="A163" s="138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39"/>
      <c r="O163" s="141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>
      <c r="A164" s="138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39"/>
      <c r="O164" s="141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>
      <c r="A165" s="138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39"/>
      <c r="O165" s="141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>
      <c r="A166" s="13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39"/>
      <c r="O166" s="141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>
      <c r="A167" s="138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39"/>
      <c r="O167" s="141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>
      <c r="A168" s="138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39"/>
      <c r="O168" s="141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>
      <c r="A169" s="138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39"/>
      <c r="O169" s="141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>
      <c r="A170" s="138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39"/>
      <c r="O170" s="141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>
      <c r="A171" s="13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39"/>
      <c r="O171" s="141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>
      <c r="A172" s="13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39"/>
      <c r="O172" s="141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>
      <c r="A173" s="13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39"/>
      <c r="O173" s="141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>
      <c r="A174" s="13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39"/>
      <c r="O174" s="141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>
      <c r="A175" s="13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39"/>
      <c r="O175" s="141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>
      <c r="A176" s="13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39"/>
      <c r="O176" s="141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>
      <c r="A177" s="13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39"/>
      <c r="O177" s="141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>
      <c r="A178" s="13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39"/>
      <c r="O178" s="141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>
      <c r="A179" s="13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39"/>
      <c r="O179" s="141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>
      <c r="A180" s="13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39"/>
      <c r="O180" s="141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>
      <c r="A181" s="13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39"/>
      <c r="O181" s="141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>
      <c r="A182" s="13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39"/>
      <c r="O182" s="141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>
      <c r="A183" s="138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39"/>
      <c r="O183" s="141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>
      <c r="A184" s="138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39"/>
      <c r="O184" s="141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>
      <c r="A185" s="138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39"/>
      <c r="O185" s="141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>
      <c r="A186" s="138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39"/>
      <c r="O186" s="141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>
      <c r="A187" s="138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39"/>
      <c r="O187" s="141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>
      <c r="A188" s="138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39"/>
      <c r="O188" s="141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>
      <c r="A189" s="138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39"/>
      <c r="O189" s="141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>
      <c r="A190" s="138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39"/>
      <c r="O190" s="141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>
      <c r="A191" s="13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39"/>
      <c r="O191" s="141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>
      <c r="A192" s="138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39"/>
      <c r="O192" s="141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>
      <c r="A193" s="138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39"/>
      <c r="O193" s="141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>
      <c r="A194" s="138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39"/>
      <c r="O194" s="141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>
      <c r="A195" s="138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39"/>
      <c r="O195" s="141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>
      <c r="A196" s="138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39"/>
      <c r="O196" s="141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>
      <c r="A197" s="138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39"/>
      <c r="O197" s="141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>
      <c r="A198" s="138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39"/>
      <c r="O198" s="141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>
      <c r="A199" s="138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39"/>
      <c r="O199" s="141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>
      <c r="A200" s="138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39"/>
      <c r="O200" s="141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>
      <c r="A201" s="138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139"/>
      <c r="O201" s="141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>
      <c r="A202" s="138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139"/>
      <c r="O202" s="141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>
      <c r="A203" s="138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139"/>
      <c r="O203" s="141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>
      <c r="A204" s="138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139"/>
      <c r="O204" s="141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>
      <c r="A205" s="138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139"/>
      <c r="O205" s="141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>
      <c r="A206" s="138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139"/>
      <c r="O206" s="141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>
      <c r="A207" s="138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139"/>
      <c r="O207" s="141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>
      <c r="A208" s="138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139"/>
      <c r="O208" s="141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>
      <c r="A209" s="138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139"/>
      <c r="O209" s="141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>
      <c r="A210" s="138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139"/>
      <c r="O210" s="141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>
      <c r="A211" s="138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139"/>
      <c r="O211" s="141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>
      <c r="A212" s="138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139"/>
      <c r="O212" s="141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>
      <c r="A213" s="138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139"/>
      <c r="O213" s="141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>
      <c r="A214" s="138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139"/>
      <c r="O214" s="141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>
      <c r="A215" s="138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139"/>
      <c r="O215" s="141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>
      <c r="A216" s="138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139"/>
      <c r="O216" s="141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>
      <c r="A217" s="138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139"/>
      <c r="O217" s="141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>
      <c r="A218" s="138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139"/>
      <c r="O218" s="141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>
      <c r="A219" s="138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139"/>
      <c r="O219" s="141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>
      <c r="A220" s="138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139"/>
      <c r="O220" s="141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>
      <c r="A221" s="138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139"/>
      <c r="O221" s="141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>
      <c r="A222" s="138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139"/>
      <c r="O222" s="141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>
      <c r="A223" s="138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139"/>
      <c r="O223" s="141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>
      <c r="A224" s="138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139"/>
      <c r="O224" s="141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>
      <c r="A225" s="138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139"/>
      <c r="O225" s="141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>
      <c r="A226" s="138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139"/>
      <c r="O226" s="141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>
      <c r="A227" s="138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139"/>
      <c r="O227" s="141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>
      <c r="A228" s="138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139"/>
      <c r="O228" s="141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>
      <c r="A229" s="138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139"/>
      <c r="O229" s="141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>
      <c r="A230" s="138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139"/>
      <c r="O230" s="141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>
      <c r="A231" s="138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139"/>
      <c r="O231" s="141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>
      <c r="A232" s="138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139"/>
      <c r="O232" s="141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>
      <c r="A233" s="138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139"/>
      <c r="O233" s="141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>
      <c r="A234" s="138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139"/>
      <c r="O234" s="141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>
      <c r="A235" s="138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139"/>
      <c r="O235" s="141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>
      <c r="A236" s="138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139"/>
      <c r="O236" s="141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>
      <c r="A237" s="138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139"/>
      <c r="O237" s="141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>
      <c r="A238" s="138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139"/>
      <c r="O238" s="141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>
      <c r="A239" s="138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139"/>
      <c r="O239" s="141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>
      <c r="A240" s="138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139"/>
      <c r="O240" s="141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>
      <c r="A241" s="138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39"/>
      <c r="O241" s="141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>
      <c r="A242" s="138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39"/>
      <c r="O242" s="141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>
      <c r="A243" s="138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139"/>
      <c r="O243" s="141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>
      <c r="A244" s="138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39"/>
      <c r="O244" s="141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>
      <c r="A245" s="138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39"/>
      <c r="O245" s="141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>
      <c r="A246" s="138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39"/>
      <c r="O246" s="141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>
      <c r="A247" s="138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139"/>
      <c r="O247" s="141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>
      <c r="A248" s="138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139"/>
      <c r="O248" s="141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>
      <c r="A249" s="138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139"/>
      <c r="O249" s="141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>
      <c r="A250" s="138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139"/>
      <c r="O250" s="141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>
      <c r="A251" s="138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139"/>
      <c r="O251" s="141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>
      <c r="A252" s="138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139"/>
      <c r="O252" s="141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>
      <c r="A253" s="138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139"/>
      <c r="O253" s="141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>
      <c r="A254" s="138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139"/>
      <c r="O254" s="141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>
      <c r="A255" s="138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139"/>
      <c r="O255" s="141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>
      <c r="A256" s="138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139"/>
      <c r="O256" s="141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>
      <c r="A257" s="138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139"/>
      <c r="O257" s="141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>
      <c r="A258" s="138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139"/>
      <c r="O258" s="141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>
      <c r="A259" s="138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139"/>
      <c r="O259" s="141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>
      <c r="A260" s="138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139"/>
      <c r="O260" s="141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>
      <c r="A261" s="138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139"/>
      <c r="O261" s="141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>
      <c r="A262" s="138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139"/>
      <c r="O262" s="141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>
      <c r="A263" s="138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139"/>
      <c r="O263" s="141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>
      <c r="A264" s="138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139"/>
      <c r="O264" s="141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>
      <c r="A265" s="138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139"/>
      <c r="O265" s="141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>
      <c r="A266" s="138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139"/>
      <c r="O266" s="141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>
      <c r="A267" s="138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139"/>
      <c r="O267" s="141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>
      <c r="A268" s="138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139"/>
      <c r="O268" s="141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>
      <c r="A269" s="138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139"/>
      <c r="O269" s="141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>
      <c r="A270" s="138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139"/>
      <c r="O270" s="141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>
      <c r="A271" s="138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139"/>
      <c r="O271" s="141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>
      <c r="A272" s="138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139"/>
      <c r="O272" s="141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>
      <c r="A273" s="138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139"/>
      <c r="O273" s="141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>
      <c r="A274" s="138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139"/>
      <c r="O274" s="141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>
      <c r="A275" s="138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139"/>
      <c r="O275" s="141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>
      <c r="A276" s="138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139"/>
      <c r="O276" s="141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>
      <c r="A277" s="138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139"/>
      <c r="O277" s="141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>
      <c r="A278" s="138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139"/>
      <c r="O278" s="141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>
      <c r="A279" s="138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139"/>
      <c r="O279" s="141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>
      <c r="A280" s="138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139"/>
      <c r="O280" s="141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>
      <c r="A281" s="138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139"/>
      <c r="O281" s="141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>
      <c r="A282" s="138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139"/>
      <c r="O282" s="141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>
      <c r="A283" s="138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139"/>
      <c r="O283" s="141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>
      <c r="A284" s="138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139"/>
      <c r="O284" s="141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>
      <c r="A285" s="138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139"/>
      <c r="O285" s="141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>
      <c r="A286" s="138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139"/>
      <c r="O286" s="141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>
      <c r="A287" s="138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139"/>
      <c r="O287" s="141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>
      <c r="A288" s="138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139"/>
      <c r="O288" s="141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>
      <c r="A289" s="138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139"/>
      <c r="O289" s="141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>
      <c r="A290" s="138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139"/>
      <c r="O290" s="141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>
      <c r="A291" s="138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139"/>
      <c r="O291" s="141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>
      <c r="A292" s="138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139"/>
      <c r="O292" s="141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>
      <c r="A293" s="138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139"/>
      <c r="O293" s="141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>
      <c r="A294" s="138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139"/>
      <c r="O294" s="141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>
      <c r="A295" s="138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139"/>
      <c r="O295" s="141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>
      <c r="A296" s="138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139"/>
      <c r="O296" s="141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>
      <c r="A297" s="138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139"/>
      <c r="O297" s="141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>
      <c r="A298" s="138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139"/>
      <c r="O298" s="141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>
      <c r="A299" s="138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139"/>
      <c r="O299" s="141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>
      <c r="A300" s="138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139"/>
      <c r="O300" s="141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>
      <c r="A301" s="138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139"/>
      <c r="O301" s="141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>
      <c r="A302" s="138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139"/>
      <c r="O302" s="141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>
      <c r="A303" s="138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139"/>
      <c r="O303" s="141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>
      <c r="A304" s="138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139"/>
      <c r="O304" s="141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>
      <c r="A305" s="138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139"/>
      <c r="O305" s="141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>
      <c r="A306" s="138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139"/>
      <c r="O306" s="141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>
      <c r="A307" s="138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139"/>
      <c r="O307" s="141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>
      <c r="A308" s="138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139"/>
      <c r="O308" s="141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>
      <c r="A309" s="138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139"/>
      <c r="O309" s="141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>
      <c r="A310" s="138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139"/>
      <c r="O310" s="141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>
      <c r="A311" s="138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139"/>
      <c r="O311" s="141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>
      <c r="A312" s="138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139"/>
      <c r="O312" s="141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>
      <c r="A313" s="138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139"/>
      <c r="O313" s="141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>
      <c r="A314" s="138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139"/>
      <c r="O314" s="141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>
      <c r="A315" s="138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139"/>
      <c r="O315" s="141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>
      <c r="A316" s="138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139"/>
      <c r="O316" s="141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>
      <c r="A317" s="138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139"/>
      <c r="O317" s="141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>
      <c r="A318" s="138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139"/>
      <c r="O318" s="141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>
      <c r="A319" s="138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139"/>
      <c r="O319" s="141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>
      <c r="A320" s="138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139"/>
      <c r="O320" s="141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>
      <c r="A321" s="138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139"/>
      <c r="O321" s="141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>
      <c r="A322" s="138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139"/>
      <c r="O322" s="141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>
      <c r="A323" s="138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139"/>
      <c r="O323" s="141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>
      <c r="A324" s="138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139"/>
      <c r="O324" s="141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>
      <c r="A325" s="138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139"/>
      <c r="O325" s="141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>
      <c r="A326" s="138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139"/>
      <c r="O326" s="141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>
      <c r="A327" s="138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139"/>
      <c r="O327" s="141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>
      <c r="A328" s="138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139"/>
      <c r="O328" s="141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>
      <c r="A329" s="138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139"/>
      <c r="O329" s="141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>
      <c r="A330" s="138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139"/>
      <c r="O330" s="141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>
      <c r="A331" s="138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139"/>
      <c r="O331" s="141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>
      <c r="A332" s="138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139"/>
      <c r="O332" s="141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>
      <c r="A333" s="138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139"/>
      <c r="O333" s="141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>
      <c r="A334" s="138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139"/>
      <c r="O334" s="141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>
      <c r="A335" s="138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139"/>
      <c r="O335" s="141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>
      <c r="A336" s="138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139"/>
      <c r="O336" s="141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>
      <c r="A337" s="138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139"/>
      <c r="O337" s="141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>
      <c r="A338" s="138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139"/>
      <c r="O338" s="141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>
      <c r="A339" s="138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139"/>
      <c r="O339" s="141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>
      <c r="A340" s="138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139"/>
      <c r="O340" s="141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>
      <c r="A341" s="138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139"/>
      <c r="O341" s="141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>
      <c r="A342" s="138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139"/>
      <c r="O342" s="141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>
      <c r="A343" s="138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139"/>
      <c r="O343" s="141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>
      <c r="A344" s="138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139"/>
      <c r="O344" s="141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>
      <c r="A345" s="138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139"/>
      <c r="O345" s="141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>
      <c r="A346" s="138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139"/>
      <c r="O346" s="141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>
      <c r="A347" s="138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139"/>
      <c r="O347" s="141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>
      <c r="A348" s="138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139"/>
      <c r="O348" s="141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>
      <c r="A349" s="138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139"/>
      <c r="O349" s="141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>
      <c r="A350" s="138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139"/>
      <c r="O350" s="141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>
      <c r="A351" s="138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139"/>
      <c r="O351" s="141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>
      <c r="A352" s="138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139"/>
      <c r="O352" s="141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>
      <c r="A353" s="138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139"/>
      <c r="O353" s="141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>
      <c r="A354" s="138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139"/>
      <c r="O354" s="141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>
      <c r="A355" s="138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139"/>
      <c r="O355" s="141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>
      <c r="A356" s="138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139"/>
      <c r="O356" s="141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>
      <c r="A357" s="138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139"/>
      <c r="O357" s="141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>
      <c r="A358" s="138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139"/>
      <c r="O358" s="141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>
      <c r="A359" s="138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139"/>
      <c r="O359" s="141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>
      <c r="A360" s="138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139"/>
      <c r="O360" s="141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>
      <c r="A361" s="138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139"/>
      <c r="O361" s="141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>
      <c r="A362" s="138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139"/>
      <c r="O362" s="141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>
      <c r="A363" s="138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139"/>
      <c r="O363" s="141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>
      <c r="A364" s="138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139"/>
      <c r="O364" s="141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>
      <c r="A365" s="138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139"/>
      <c r="O365" s="141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>
      <c r="A366" s="138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139"/>
      <c r="O366" s="141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>
      <c r="A367" s="138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139"/>
      <c r="O367" s="141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>
      <c r="A368" s="138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139"/>
      <c r="O368" s="141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>
      <c r="A369" s="138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139"/>
      <c r="O369" s="141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>
      <c r="A370" s="138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139"/>
      <c r="O370" s="141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>
      <c r="A371" s="138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139"/>
      <c r="O371" s="141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>
      <c r="A372" s="138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139"/>
      <c r="O372" s="141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>
      <c r="A373" s="138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139"/>
      <c r="O373" s="141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>
      <c r="A374" s="138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139"/>
      <c r="O374" s="141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>
      <c r="A375" s="138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139"/>
      <c r="O375" s="141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>
      <c r="A376" s="138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139"/>
      <c r="O376" s="141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>
      <c r="A377" s="138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139"/>
      <c r="O377" s="141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>
      <c r="A378" s="138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139"/>
      <c r="O378" s="141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>
      <c r="A379" s="138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139"/>
      <c r="O379" s="141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>
      <c r="A380" s="138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139"/>
      <c r="O380" s="141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>
      <c r="A381" s="138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139"/>
      <c r="O381" s="141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>
      <c r="A382" s="138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139"/>
      <c r="O382" s="141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>
      <c r="A383" s="138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139"/>
      <c r="O383" s="141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>
      <c r="A384" s="138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139"/>
      <c r="O384" s="141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>
      <c r="A385" s="138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139"/>
      <c r="O385" s="141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>
      <c r="A386" s="138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139"/>
      <c r="O386" s="141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>
      <c r="A387" s="138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139"/>
      <c r="O387" s="141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>
      <c r="A388" s="138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139"/>
      <c r="O388" s="141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>
      <c r="A389" s="138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139"/>
      <c r="O389" s="141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>
      <c r="A390" s="138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139"/>
      <c r="O390" s="141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>
      <c r="A391" s="138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139"/>
      <c r="O391" s="141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>
      <c r="A392" s="138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139"/>
      <c r="O392" s="141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>
      <c r="A393" s="138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139"/>
      <c r="O393" s="141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>
      <c r="A394" s="138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139"/>
      <c r="O394" s="141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>
      <c r="A395" s="138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139"/>
      <c r="O395" s="141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>
      <c r="A396" s="138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139"/>
      <c r="O396" s="141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>
      <c r="A397" s="138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139"/>
      <c r="O397" s="141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>
      <c r="A398" s="138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139"/>
      <c r="O398" s="141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>
      <c r="A399" s="138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139"/>
      <c r="O399" s="141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>
      <c r="A400" s="138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139"/>
      <c r="O400" s="141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>
      <c r="A401" s="138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139"/>
      <c r="O401" s="141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>
      <c r="A402" s="138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139"/>
      <c r="O402" s="141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>
      <c r="A403" s="138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139"/>
      <c r="O403" s="141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>
      <c r="A404" s="138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139"/>
      <c r="O404" s="141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>
      <c r="A405" s="138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139"/>
      <c r="O405" s="141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>
      <c r="A406" s="138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139"/>
      <c r="O406" s="141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>
      <c r="A407" s="138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139"/>
      <c r="O407" s="141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>
      <c r="A408" s="138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139"/>
      <c r="O408" s="141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>
      <c r="A409" s="138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139"/>
      <c r="O409" s="141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>
      <c r="A410" s="138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139"/>
      <c r="O410" s="141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>
      <c r="A411" s="138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139"/>
      <c r="O411" s="141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>
      <c r="A412" s="138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139"/>
      <c r="O412" s="141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>
      <c r="A413" s="138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139"/>
      <c r="O413" s="141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>
      <c r="A414" s="138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139"/>
      <c r="O414" s="141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>
      <c r="A415" s="138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139"/>
      <c r="O415" s="141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>
      <c r="A416" s="138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139"/>
      <c r="O416" s="141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>
      <c r="A417" s="138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139"/>
      <c r="O417" s="141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>
      <c r="A418" s="138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139"/>
      <c r="O418" s="141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>
      <c r="A419" s="138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139"/>
      <c r="O419" s="141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>
      <c r="A420" s="138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139"/>
      <c r="O420" s="141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>
      <c r="A421" s="138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139"/>
      <c r="O421" s="141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>
      <c r="A422" s="138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139"/>
      <c r="O422" s="141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>
      <c r="A423" s="138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139"/>
      <c r="O423" s="141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>
      <c r="A424" s="138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139"/>
      <c r="O424" s="141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>
      <c r="A425" s="138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139"/>
      <c r="O425" s="141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>
      <c r="A426" s="138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139"/>
      <c r="O426" s="141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>
      <c r="A427" s="138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139"/>
      <c r="O427" s="141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>
      <c r="A428" s="138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139"/>
      <c r="O428" s="141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>
      <c r="A429" s="138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139"/>
      <c r="O429" s="141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>
      <c r="A430" s="138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139"/>
      <c r="O430" s="141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>
      <c r="A431" s="138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139"/>
      <c r="O431" s="141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>
      <c r="A432" s="138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139"/>
      <c r="O432" s="141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>
      <c r="A433" s="138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139"/>
      <c r="O433" s="141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>
      <c r="A434" s="138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139"/>
      <c r="O434" s="141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>
      <c r="A435" s="138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139"/>
      <c r="O435" s="141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>
      <c r="A436" s="138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139"/>
      <c r="O436" s="141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>
      <c r="A437" s="138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139"/>
      <c r="O437" s="141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>
      <c r="A438" s="138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139"/>
      <c r="O438" s="141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>
      <c r="A439" s="138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139"/>
      <c r="O439" s="141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>
      <c r="A440" s="138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139"/>
      <c r="O440" s="141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>
      <c r="A441" s="138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139"/>
      <c r="O441" s="141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>
      <c r="A442" s="138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139"/>
      <c r="O442" s="141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>
      <c r="A443" s="138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139"/>
      <c r="O443" s="141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>
      <c r="A444" s="138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139"/>
      <c r="O444" s="141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>
      <c r="A445" s="138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139"/>
      <c r="O445" s="141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>
      <c r="A446" s="138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139"/>
      <c r="O446" s="141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>
      <c r="A447" s="138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139"/>
      <c r="O447" s="141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>
      <c r="A448" s="138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139"/>
      <c r="O448" s="141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>
      <c r="A449" s="138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139"/>
      <c r="O449" s="141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>
      <c r="A450" s="138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139"/>
      <c r="O450" s="141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>
      <c r="A451" s="138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139"/>
      <c r="O451" s="141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>
      <c r="A452" s="138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139"/>
      <c r="O452" s="141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>
      <c r="A453" s="138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139"/>
      <c r="O453" s="141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>
      <c r="A454" s="138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139"/>
      <c r="O454" s="141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>
      <c r="A455" s="138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139"/>
      <c r="O455" s="141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>
      <c r="A456" s="138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139"/>
      <c r="O456" s="141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>
      <c r="A457" s="138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139"/>
      <c r="O457" s="141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>
      <c r="A458" s="138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139"/>
      <c r="O458" s="141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>
      <c r="A459" s="138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139"/>
      <c r="O459" s="141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>
      <c r="A460" s="138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139"/>
      <c r="O460" s="141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>
      <c r="A461" s="138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139"/>
      <c r="O461" s="141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>
      <c r="A462" s="138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139"/>
      <c r="O462" s="141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>
      <c r="A463" s="138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139"/>
      <c r="O463" s="141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>
      <c r="A464" s="138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139"/>
      <c r="O464" s="141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>
      <c r="A465" s="138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139"/>
      <c r="O465" s="141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>
      <c r="A466" s="138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139"/>
      <c r="O466" s="141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>
      <c r="A467" s="138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139"/>
      <c r="O467" s="141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>
      <c r="A468" s="138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139"/>
      <c r="O468" s="141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>
      <c r="A469" s="138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139"/>
      <c r="O469" s="141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>
      <c r="A470" s="138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139"/>
      <c r="O470" s="141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>
      <c r="A471" s="138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139"/>
      <c r="O471" s="141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>
      <c r="A472" s="138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139"/>
      <c r="O472" s="141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>
      <c r="A473" s="138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139"/>
      <c r="O473" s="141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>
      <c r="A474" s="138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139"/>
      <c r="O474" s="141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>
      <c r="A475" s="138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139"/>
      <c r="O475" s="141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>
      <c r="A476" s="138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139"/>
      <c r="O476" s="141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>
      <c r="A477" s="138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139"/>
      <c r="O477" s="141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>
      <c r="A478" s="138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139"/>
      <c r="O478" s="141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>
      <c r="A479" s="138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139"/>
      <c r="O479" s="141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>
      <c r="A480" s="138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139"/>
      <c r="O480" s="141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>
      <c r="A481" s="138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139"/>
      <c r="O481" s="141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>
      <c r="A482" s="138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139"/>
      <c r="O482" s="141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>
      <c r="A483" s="138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139"/>
      <c r="O483" s="141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>
      <c r="A484" s="138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139"/>
      <c r="O484" s="141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>
      <c r="A485" s="138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139"/>
      <c r="O485" s="141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>
      <c r="A486" s="138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139"/>
      <c r="O486" s="141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>
      <c r="A487" s="138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139"/>
      <c r="O487" s="141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>
      <c r="A488" s="138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139"/>
      <c r="O488" s="141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>
      <c r="A489" s="138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139"/>
      <c r="O489" s="141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>
      <c r="A490" s="138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139"/>
      <c r="O490" s="141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>
      <c r="A491" s="138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139"/>
      <c r="O491" s="141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>
      <c r="A492" s="138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139"/>
      <c r="O492" s="141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>
      <c r="A493" s="138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139"/>
      <c r="O493" s="141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>
      <c r="A494" s="138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139"/>
      <c r="O494" s="141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>
      <c r="A495" s="138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139"/>
      <c r="O495" s="141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>
      <c r="A496" s="138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139"/>
      <c r="O496" s="141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>
      <c r="A497" s="138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139"/>
      <c r="O497" s="141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>
      <c r="A498" s="138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139"/>
      <c r="O498" s="141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>
      <c r="A499" s="138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139"/>
      <c r="O499" s="141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>
      <c r="A500" s="138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139"/>
      <c r="O500" s="141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>
      <c r="A501" s="138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139"/>
      <c r="O501" s="141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>
      <c r="A502" s="138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139"/>
      <c r="O502" s="141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>
      <c r="A503" s="138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139"/>
      <c r="O503" s="141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>
      <c r="A504" s="138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139"/>
      <c r="O504" s="141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>
      <c r="A505" s="138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139"/>
      <c r="O505" s="141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>
      <c r="A506" s="138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139"/>
      <c r="O506" s="141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>
      <c r="A507" s="138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139"/>
      <c r="O507" s="141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>
      <c r="A508" s="138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139"/>
      <c r="O508" s="141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>
      <c r="A509" s="138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139"/>
      <c r="O509" s="141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>
      <c r="A510" s="138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139"/>
      <c r="O510" s="141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>
      <c r="A511" s="138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139"/>
      <c r="O511" s="141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>
      <c r="A512" s="138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139"/>
      <c r="O512" s="141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>
      <c r="A513" s="138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139"/>
      <c r="O513" s="141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>
      <c r="A514" s="138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139"/>
      <c r="O514" s="141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>
      <c r="A515" s="138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139"/>
      <c r="O515" s="141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>
      <c r="A516" s="138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139"/>
      <c r="O516" s="141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>
      <c r="A517" s="138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139"/>
      <c r="O517" s="141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>
      <c r="A518" s="138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139"/>
      <c r="O518" s="141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>
      <c r="A519" s="138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139"/>
      <c r="O519" s="141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>
      <c r="A520" s="138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139"/>
      <c r="O520" s="141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>
      <c r="A521" s="138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139"/>
      <c r="O521" s="141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>
      <c r="A522" s="138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139"/>
      <c r="O522" s="141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>
      <c r="A523" s="138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139"/>
      <c r="O523" s="141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>
      <c r="A524" s="138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139"/>
      <c r="O524" s="141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>
      <c r="A525" s="138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139"/>
      <c r="O525" s="141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>
      <c r="A526" s="138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139"/>
      <c r="O526" s="141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>
      <c r="A527" s="138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139"/>
      <c r="O527" s="141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>
      <c r="A528" s="138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139"/>
      <c r="O528" s="141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>
      <c r="A529" s="138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139"/>
      <c r="O529" s="141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>
      <c r="A530" s="138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139"/>
      <c r="O530" s="141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>
      <c r="A531" s="138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139"/>
      <c r="O531" s="141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>
      <c r="A532" s="138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139"/>
      <c r="O532" s="141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>
      <c r="A533" s="138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139"/>
      <c r="O533" s="141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>
      <c r="A534" s="138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139"/>
      <c r="O534" s="141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>
      <c r="A535" s="138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139"/>
      <c r="O535" s="141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>
      <c r="A536" s="138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139"/>
      <c r="O536" s="141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>
      <c r="A537" s="138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139"/>
      <c r="O537" s="141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>
      <c r="A538" s="138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139"/>
      <c r="O538" s="141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>
      <c r="A539" s="138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139"/>
      <c r="O539" s="141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>
      <c r="A540" s="138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139"/>
      <c r="O540" s="141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>
      <c r="A541" s="138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139"/>
      <c r="O541" s="141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>
      <c r="A542" s="138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139"/>
      <c r="O542" s="141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>
      <c r="A543" s="138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139"/>
      <c r="O543" s="141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>
      <c r="A544" s="138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139"/>
      <c r="O544" s="141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>
      <c r="A545" s="138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139"/>
      <c r="O545" s="141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>
      <c r="A546" s="138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139"/>
      <c r="O546" s="141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>
      <c r="A547" s="138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139"/>
      <c r="O547" s="141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>
      <c r="A548" s="138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139"/>
      <c r="O548" s="141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>
      <c r="A549" s="138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139"/>
      <c r="O549" s="141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>
      <c r="A550" s="138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139"/>
      <c r="O550" s="141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>
      <c r="A551" s="138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139"/>
      <c r="O551" s="141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>
      <c r="A552" s="138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139"/>
      <c r="O552" s="141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>
      <c r="A553" s="138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139"/>
      <c r="O553" s="141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>
      <c r="A554" s="138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139"/>
      <c r="O554" s="141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>
      <c r="A555" s="138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139"/>
      <c r="O555" s="141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>
      <c r="A556" s="138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139"/>
      <c r="O556" s="141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>
      <c r="A557" s="138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139"/>
      <c r="O557" s="141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>
      <c r="A558" s="138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139"/>
      <c r="O558" s="141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>
      <c r="A559" s="138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139"/>
      <c r="O559" s="141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>
      <c r="A560" s="138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139"/>
      <c r="O560" s="141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>
      <c r="A561" s="138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139"/>
      <c r="O561" s="141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>
      <c r="A562" s="138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139"/>
      <c r="O562" s="141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>
      <c r="A563" s="138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139"/>
      <c r="O563" s="141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>
      <c r="A564" s="138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139"/>
      <c r="O564" s="141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>
      <c r="A565" s="138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139"/>
      <c r="O565" s="141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>
      <c r="A566" s="138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139"/>
      <c r="O566" s="141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>
      <c r="A567" s="138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139"/>
      <c r="O567" s="141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>
      <c r="A568" s="138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139"/>
      <c r="O568" s="141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>
      <c r="A569" s="138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139"/>
      <c r="O569" s="141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>
      <c r="A570" s="138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139"/>
      <c r="O570" s="141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>
      <c r="A571" s="138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139"/>
      <c r="O571" s="141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>
      <c r="A572" s="138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139"/>
      <c r="O572" s="141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>
      <c r="A573" s="138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139"/>
      <c r="O573" s="141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>
      <c r="A574" s="138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139"/>
      <c r="O574" s="141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>
      <c r="A575" s="138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139"/>
      <c r="O575" s="141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>
      <c r="A576" s="138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139"/>
      <c r="O576" s="141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>
      <c r="A577" s="138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139"/>
      <c r="O577" s="141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>
      <c r="A578" s="138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139"/>
      <c r="O578" s="141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>
      <c r="A579" s="138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139"/>
      <c r="O579" s="141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>
      <c r="A580" s="138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139"/>
      <c r="O580" s="141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>
      <c r="A581" s="138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139"/>
      <c r="O581" s="141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>
      <c r="A582" s="138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139"/>
      <c r="O582" s="141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>
      <c r="A583" s="138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139"/>
      <c r="O583" s="141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>
      <c r="A584" s="138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139"/>
      <c r="O584" s="141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>
      <c r="A585" s="138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139"/>
      <c r="O585" s="141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>
      <c r="A586" s="138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139"/>
      <c r="O586" s="141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>
      <c r="A587" s="138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139"/>
      <c r="O587" s="141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>
      <c r="A588" s="138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139"/>
      <c r="O588" s="141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>
      <c r="A589" s="138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139"/>
      <c r="O589" s="141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>
      <c r="A590" s="138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139"/>
      <c r="O590" s="141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>
      <c r="A591" s="138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139"/>
      <c r="O591" s="141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>
      <c r="A592" s="138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139"/>
      <c r="O592" s="141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>
      <c r="A593" s="138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139"/>
      <c r="O593" s="141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>
      <c r="A594" s="138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139"/>
      <c r="O594" s="141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>
      <c r="A595" s="138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139"/>
      <c r="O595" s="141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>
      <c r="A596" s="138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139"/>
      <c r="O596" s="141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>
      <c r="A597" s="138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139"/>
      <c r="O597" s="141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>
      <c r="A598" s="138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139"/>
      <c r="O598" s="141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>
      <c r="A599" s="138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139"/>
      <c r="O599" s="141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>
      <c r="A600" s="138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139"/>
      <c r="O600" s="141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>
      <c r="A601" s="138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139"/>
      <c r="O601" s="141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>
      <c r="A602" s="138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139"/>
      <c r="O602" s="141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>
      <c r="A603" s="138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139"/>
      <c r="O603" s="141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>
      <c r="A604" s="138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139"/>
      <c r="O604" s="141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>
      <c r="A605" s="138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139"/>
      <c r="O605" s="141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>
      <c r="A606" s="138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139"/>
      <c r="O606" s="141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>
      <c r="A607" s="138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139"/>
      <c r="O607" s="141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>
      <c r="A608" s="138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139"/>
      <c r="O608" s="141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>
      <c r="A609" s="138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139"/>
      <c r="O609" s="141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>
      <c r="A610" s="138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139"/>
      <c r="O610" s="141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>
      <c r="A611" s="138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139"/>
      <c r="O611" s="141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>
      <c r="A612" s="138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139"/>
      <c r="O612" s="141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>
      <c r="A613" s="138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139"/>
      <c r="O613" s="141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>
      <c r="A614" s="138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139"/>
      <c r="O614" s="141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>
      <c r="A615" s="138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139"/>
      <c r="O615" s="141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>
      <c r="A616" s="138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139"/>
      <c r="O616" s="141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>
      <c r="A617" s="138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139"/>
      <c r="O617" s="141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>
      <c r="A618" s="138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139"/>
      <c r="O618" s="141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>
      <c r="A619" s="138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139"/>
      <c r="O619" s="141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>
      <c r="A620" s="138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139"/>
      <c r="O620" s="141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>
      <c r="A621" s="138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139"/>
      <c r="O621" s="141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>
      <c r="A622" s="138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139"/>
      <c r="O622" s="141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>
      <c r="A623" s="138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139"/>
      <c r="O623" s="141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>
      <c r="A624" s="138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139"/>
      <c r="O624" s="141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>
      <c r="A625" s="138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139"/>
      <c r="O625" s="141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>
      <c r="A626" s="138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139"/>
      <c r="O626" s="141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>
      <c r="A627" s="138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139"/>
      <c r="O627" s="141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>
      <c r="A628" s="138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139"/>
      <c r="O628" s="141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>
      <c r="A629" s="138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139"/>
      <c r="O629" s="141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>
      <c r="A630" s="138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139"/>
      <c r="O630" s="141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>
      <c r="A631" s="138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139"/>
      <c r="O631" s="141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>
      <c r="A632" s="138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139"/>
      <c r="O632" s="141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>
      <c r="A633" s="138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139"/>
      <c r="O633" s="141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>
      <c r="A634" s="138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139"/>
      <c r="O634" s="141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>
      <c r="A635" s="138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139"/>
      <c r="O635" s="141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>
      <c r="A636" s="138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139"/>
      <c r="O636" s="141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>
      <c r="A637" s="138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139"/>
      <c r="O637" s="141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>
      <c r="A638" s="138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139"/>
      <c r="O638" s="141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>
      <c r="A639" s="138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139"/>
      <c r="O639" s="141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>
      <c r="A640" s="138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139"/>
      <c r="O640" s="141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>
      <c r="A641" s="138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139"/>
      <c r="O641" s="141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>
      <c r="A642" s="138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139"/>
      <c r="O642" s="141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>
      <c r="A643" s="138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139"/>
      <c r="O643" s="141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>
      <c r="A644" s="138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139"/>
      <c r="O644" s="141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>
      <c r="A645" s="138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139"/>
      <c r="O645" s="141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>
      <c r="A646" s="138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139"/>
      <c r="O646" s="141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>
      <c r="A647" s="138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139"/>
      <c r="O647" s="141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>
      <c r="A648" s="138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139"/>
      <c r="O648" s="141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>
      <c r="A649" s="138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139"/>
      <c r="O649" s="141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>
      <c r="A650" s="138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139"/>
      <c r="O650" s="141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>
      <c r="A651" s="138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139"/>
      <c r="O651" s="141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>
      <c r="A652" s="138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139"/>
      <c r="O652" s="141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>
      <c r="A653" s="138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139"/>
      <c r="O653" s="141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>
      <c r="A654" s="138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139"/>
      <c r="O654" s="141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>
      <c r="A655" s="138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139"/>
      <c r="O655" s="141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>
      <c r="A656" s="138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139"/>
      <c r="O656" s="141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>
      <c r="A657" s="138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139"/>
      <c r="O657" s="141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>
      <c r="A658" s="138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139"/>
      <c r="O658" s="141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>
      <c r="A659" s="138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139"/>
      <c r="O659" s="141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>
      <c r="A660" s="138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139"/>
      <c r="O660" s="141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>
      <c r="A661" s="138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139"/>
      <c r="O661" s="141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>
      <c r="A662" s="138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139"/>
      <c r="O662" s="141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>
      <c r="A663" s="138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139"/>
      <c r="O663" s="141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>
      <c r="A664" s="138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139"/>
      <c r="O664" s="141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>
      <c r="A665" s="138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139"/>
      <c r="O665" s="141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>
      <c r="A666" s="138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139"/>
      <c r="O666" s="141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>
      <c r="A667" s="138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139"/>
      <c r="O667" s="141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>
      <c r="A668" s="138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139"/>
      <c r="O668" s="141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>
      <c r="A669" s="138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139"/>
      <c r="O669" s="141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>
      <c r="A670" s="138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139"/>
      <c r="O670" s="141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>
      <c r="A671" s="138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139"/>
      <c r="O671" s="141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>
      <c r="A672" s="138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139"/>
      <c r="O672" s="141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>
      <c r="A673" s="138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139"/>
      <c r="O673" s="141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>
      <c r="A674" s="138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139"/>
      <c r="O674" s="141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>
      <c r="A675" s="138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139"/>
      <c r="O675" s="141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>
      <c r="A676" s="138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139"/>
      <c r="O676" s="141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>
      <c r="A677" s="138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139"/>
      <c r="O677" s="141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>
      <c r="A678" s="138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139"/>
      <c r="O678" s="141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>
      <c r="A679" s="138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139"/>
      <c r="O679" s="141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>
      <c r="A680" s="138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139"/>
      <c r="O680" s="141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>
      <c r="A681" s="138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139"/>
      <c r="O681" s="141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>
      <c r="A682" s="138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139"/>
      <c r="O682" s="141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>
      <c r="A683" s="138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139"/>
      <c r="O683" s="141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>
      <c r="A684" s="138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139"/>
      <c r="O684" s="141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>
      <c r="A685" s="138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139"/>
      <c r="O685" s="141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>
      <c r="A686" s="138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139"/>
      <c r="O686" s="141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>
      <c r="A687" s="138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139"/>
      <c r="O687" s="141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>
      <c r="A688" s="138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139"/>
      <c r="O688" s="141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>
      <c r="A689" s="138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139"/>
      <c r="O689" s="141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>
      <c r="A690" s="138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139"/>
      <c r="O690" s="141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>
      <c r="A691" s="138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139"/>
      <c r="O691" s="141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>
      <c r="A692" s="138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139"/>
      <c r="O692" s="141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>
      <c r="A693" s="138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139"/>
      <c r="O693" s="141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>
      <c r="A694" s="138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139"/>
      <c r="O694" s="141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>
      <c r="A695" s="138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139"/>
      <c r="O695" s="141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>
      <c r="A696" s="138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139"/>
      <c r="O696" s="141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>
      <c r="A697" s="138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139"/>
      <c r="O697" s="141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>
      <c r="A698" s="138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139"/>
      <c r="O698" s="141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>
      <c r="A699" s="138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139"/>
      <c r="O699" s="141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>
      <c r="A700" s="138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139"/>
      <c r="O700" s="141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>
      <c r="A701" s="138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139"/>
      <c r="O701" s="141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>
      <c r="A702" s="138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139"/>
      <c r="O702" s="141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>
      <c r="A703" s="138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139"/>
      <c r="O703" s="141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>
      <c r="A704" s="138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139"/>
      <c r="O704" s="141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>
      <c r="A705" s="138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139"/>
      <c r="O705" s="141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>
      <c r="A706" s="138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139"/>
      <c r="O706" s="141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>
      <c r="A707" s="138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139"/>
      <c r="O707" s="141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>
      <c r="A708" s="138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139"/>
      <c r="O708" s="141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>
      <c r="A709" s="138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139"/>
      <c r="O709" s="141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>
      <c r="A710" s="138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139"/>
      <c r="O710" s="141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>
      <c r="A711" s="138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139"/>
      <c r="O711" s="141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>
      <c r="A712" s="138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139"/>
      <c r="O712" s="141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>
      <c r="A713" s="138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139"/>
      <c r="O713" s="141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>
      <c r="A714" s="138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139"/>
      <c r="O714" s="141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>
      <c r="A715" s="138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139"/>
      <c r="O715" s="141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>
      <c r="A716" s="138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139"/>
      <c r="O716" s="141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>
      <c r="A717" s="138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139"/>
      <c r="O717" s="141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>
      <c r="A718" s="138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139"/>
      <c r="O718" s="141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>
      <c r="A719" s="138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139"/>
      <c r="O719" s="141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>
      <c r="A720" s="138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139"/>
      <c r="O720" s="141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>
      <c r="A721" s="138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139"/>
      <c r="O721" s="141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>
      <c r="A722" s="138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139"/>
      <c r="O722" s="141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>
      <c r="A723" s="138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139"/>
      <c r="O723" s="141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>
      <c r="A724" s="138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139"/>
      <c r="O724" s="141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>
      <c r="A725" s="138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139"/>
      <c r="O725" s="141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>
      <c r="A726" s="138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139"/>
      <c r="O726" s="141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>
      <c r="A727" s="138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139"/>
      <c r="O727" s="141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>
      <c r="A728" s="138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139"/>
      <c r="O728" s="141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>
      <c r="A729" s="138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139"/>
      <c r="O729" s="141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>
      <c r="A730" s="138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139"/>
      <c r="O730" s="141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>
      <c r="A731" s="138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139"/>
      <c r="O731" s="141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>
      <c r="A732" s="138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139"/>
      <c r="O732" s="141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>
      <c r="A733" s="138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139"/>
      <c r="O733" s="141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>
      <c r="A734" s="138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139"/>
      <c r="O734" s="141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>
      <c r="A735" s="138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139"/>
      <c r="O735" s="141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>
      <c r="A736" s="138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139"/>
      <c r="O736" s="141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>
      <c r="A737" s="138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139"/>
      <c r="O737" s="141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>
      <c r="A738" s="138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139"/>
      <c r="O738" s="141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>
      <c r="A739" s="138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139"/>
      <c r="O739" s="141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>
      <c r="A740" s="138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139"/>
      <c r="O740" s="141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>
      <c r="A741" s="138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139"/>
      <c r="O741" s="141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>
      <c r="A742" s="138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139"/>
      <c r="O742" s="141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>
      <c r="A743" s="138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139"/>
      <c r="O743" s="141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>
      <c r="A744" s="138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139"/>
      <c r="O744" s="141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>
      <c r="A745" s="138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139"/>
      <c r="O745" s="141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>
      <c r="A746" s="138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139"/>
      <c r="O746" s="141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>
      <c r="A747" s="138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139"/>
      <c r="O747" s="141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>
      <c r="A748" s="138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139"/>
      <c r="O748" s="141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>
      <c r="A749" s="138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139"/>
      <c r="O749" s="141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>
      <c r="A750" s="138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139"/>
      <c r="O750" s="141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>
      <c r="A751" s="138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139"/>
      <c r="O751" s="141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>
      <c r="A752" s="138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139"/>
      <c r="O752" s="141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>
      <c r="A753" s="138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139"/>
      <c r="O753" s="141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>
      <c r="A754" s="138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139"/>
      <c r="O754" s="141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>
      <c r="A755" s="138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139"/>
      <c r="O755" s="141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>
      <c r="A756" s="138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139"/>
      <c r="O756" s="141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>
      <c r="A757" s="138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139"/>
      <c r="O757" s="141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>
      <c r="A758" s="138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139"/>
      <c r="O758" s="141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>
      <c r="A759" s="138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139"/>
      <c r="O759" s="141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>
      <c r="A760" s="138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139"/>
      <c r="O760" s="141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>
      <c r="A761" s="138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139"/>
      <c r="O761" s="141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>
      <c r="A762" s="138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139"/>
      <c r="O762" s="141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>
      <c r="A763" s="138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139"/>
      <c r="O763" s="141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>
      <c r="A764" s="138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139"/>
      <c r="O764" s="141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>
      <c r="A765" s="138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139"/>
      <c r="O765" s="141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>
      <c r="A766" s="138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139"/>
      <c r="O766" s="141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>
      <c r="A767" s="138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139"/>
      <c r="O767" s="141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>
      <c r="A768" s="138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139"/>
      <c r="O768" s="141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>
      <c r="A769" s="138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139"/>
      <c r="O769" s="141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>
      <c r="A770" s="138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139"/>
      <c r="O770" s="141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>
      <c r="A771" s="138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139"/>
      <c r="O771" s="141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>
      <c r="A772" s="138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139"/>
      <c r="O772" s="141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>
      <c r="A773" s="138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139"/>
      <c r="O773" s="141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>
      <c r="A774" s="138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139"/>
      <c r="O774" s="141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>
      <c r="A775" s="138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139"/>
      <c r="O775" s="141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>
      <c r="A776" s="138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139"/>
      <c r="O776" s="141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>
      <c r="A777" s="138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139"/>
      <c r="O777" s="141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>
      <c r="A778" s="138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139"/>
      <c r="O778" s="141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>
      <c r="A779" s="138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139"/>
      <c r="O779" s="141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>
      <c r="A780" s="138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139"/>
      <c r="O780" s="141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>
      <c r="A781" s="138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139"/>
      <c r="O781" s="141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>
      <c r="A782" s="138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139"/>
      <c r="O782" s="141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>
      <c r="A783" s="138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139"/>
      <c r="O783" s="141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>
      <c r="A784" s="138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139"/>
      <c r="O784" s="141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>
      <c r="A785" s="138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139"/>
      <c r="O785" s="141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>
      <c r="A786" s="138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139"/>
      <c r="O786" s="141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>
      <c r="A787" s="138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139"/>
      <c r="O787" s="141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>
      <c r="A788" s="138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139"/>
      <c r="O788" s="141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>
      <c r="A789" s="138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139"/>
      <c r="O789" s="141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>
      <c r="A790" s="138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139"/>
      <c r="O790" s="141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>
      <c r="A791" s="138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139"/>
      <c r="O791" s="141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>
      <c r="A792" s="138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139"/>
      <c r="O792" s="141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>
      <c r="A793" s="138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139"/>
      <c r="O793" s="141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>
      <c r="A794" s="138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139"/>
      <c r="O794" s="141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>
      <c r="A795" s="138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139"/>
      <c r="O795" s="141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>
      <c r="A796" s="138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139"/>
      <c r="O796" s="141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>
      <c r="A797" s="138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139"/>
      <c r="O797" s="141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>
      <c r="A798" s="138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139"/>
      <c r="O798" s="141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>
      <c r="A799" s="138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139"/>
      <c r="O799" s="141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>
      <c r="A800" s="138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139"/>
      <c r="O800" s="141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>
      <c r="A801" s="138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139"/>
      <c r="O801" s="141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>
      <c r="A802" s="138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139"/>
      <c r="O802" s="141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>
      <c r="A803" s="138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139"/>
      <c r="O803" s="141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>
      <c r="A804" s="138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139"/>
      <c r="O804" s="141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>
      <c r="A805" s="138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139"/>
      <c r="O805" s="141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>
      <c r="A806" s="138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139"/>
      <c r="O806" s="141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>
      <c r="A807" s="138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139"/>
      <c r="O807" s="141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>
      <c r="A808" s="138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139"/>
      <c r="O808" s="141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>
      <c r="A809" s="138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139"/>
      <c r="O809" s="141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>
      <c r="A810" s="138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139"/>
      <c r="O810" s="141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>
      <c r="A811" s="138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139"/>
      <c r="O811" s="141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>
      <c r="A812" s="138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139"/>
      <c r="O812" s="141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>
      <c r="A813" s="138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139"/>
      <c r="O813" s="141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>
      <c r="A814" s="138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139"/>
      <c r="O814" s="141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>
      <c r="A815" s="138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139"/>
      <c r="O815" s="141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>
      <c r="A816" s="138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139"/>
      <c r="O816" s="141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>
      <c r="A817" s="138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139"/>
      <c r="O817" s="141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>
      <c r="A818" s="138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139"/>
      <c r="O818" s="141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>
      <c r="A819" s="138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139"/>
      <c r="O819" s="141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>
      <c r="A820" s="138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139"/>
      <c r="O820" s="141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>
      <c r="A821" s="138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139"/>
      <c r="O821" s="141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>
      <c r="A822" s="138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139"/>
      <c r="O822" s="141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>
      <c r="A823" s="138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139"/>
      <c r="O823" s="141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>
      <c r="A824" s="138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139"/>
      <c r="O824" s="141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>
      <c r="A825" s="138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139"/>
      <c r="O825" s="141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>
      <c r="A826" s="138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139"/>
      <c r="O826" s="141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>
      <c r="A827" s="138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139"/>
      <c r="O827" s="141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>
      <c r="A828" s="138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139"/>
      <c r="O828" s="141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>
      <c r="A829" s="138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139"/>
      <c r="O829" s="141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>
      <c r="A830" s="138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139"/>
      <c r="O830" s="141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>
      <c r="A831" s="138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139"/>
      <c r="O831" s="141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>
      <c r="A832" s="138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139"/>
      <c r="O832" s="141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>
      <c r="A833" s="138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139"/>
      <c r="O833" s="141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>
      <c r="A834" s="138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139"/>
      <c r="O834" s="141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>
      <c r="A835" s="138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139"/>
      <c r="O835" s="141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>
      <c r="A836" s="138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139"/>
      <c r="O836" s="141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>
      <c r="A837" s="138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139"/>
      <c r="O837" s="141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>
      <c r="A838" s="138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139"/>
      <c r="O838" s="141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>
      <c r="A839" s="138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139"/>
      <c r="O839" s="141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>
      <c r="A840" s="138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139"/>
      <c r="O840" s="141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>
      <c r="A841" s="138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139"/>
      <c r="O841" s="141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>
      <c r="A842" s="138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139"/>
      <c r="O842" s="141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>
      <c r="A843" s="138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139"/>
      <c r="O843" s="141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>
      <c r="A844" s="138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139"/>
      <c r="O844" s="141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>
      <c r="A845" s="138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139"/>
      <c r="O845" s="141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>
      <c r="A846" s="138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139"/>
      <c r="O846" s="141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>
      <c r="A847" s="138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139"/>
      <c r="O847" s="141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>
      <c r="A848" s="138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139"/>
      <c r="O848" s="141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>
      <c r="A849" s="138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139"/>
      <c r="O849" s="141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>
      <c r="A850" s="138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139"/>
      <c r="O850" s="141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>
      <c r="A851" s="138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139"/>
      <c r="O851" s="141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>
      <c r="A852" s="138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139"/>
      <c r="O852" s="141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>
      <c r="A853" s="138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139"/>
      <c r="O853" s="141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>
      <c r="A854" s="138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139"/>
      <c r="O854" s="141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>
      <c r="A855" s="138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139"/>
      <c r="O855" s="141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>
      <c r="A856" s="138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139"/>
      <c r="O856" s="141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>
      <c r="A857" s="138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139"/>
      <c r="O857" s="141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>
      <c r="A858" s="138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139"/>
      <c r="O858" s="141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>
      <c r="A859" s="138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139"/>
      <c r="O859" s="141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>
      <c r="A860" s="138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139"/>
      <c r="O860" s="141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>
      <c r="A861" s="138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139"/>
      <c r="O861" s="141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>
      <c r="A862" s="138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139"/>
      <c r="O862" s="141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>
      <c r="A863" s="138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139"/>
      <c r="O863" s="141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>
      <c r="A864" s="138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139"/>
      <c r="O864" s="141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>
      <c r="A865" s="138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139"/>
      <c r="O865" s="141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>
      <c r="A866" s="138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139"/>
      <c r="O866" s="141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>
      <c r="A867" s="138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139"/>
      <c r="O867" s="141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>
      <c r="A868" s="138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139"/>
      <c r="O868" s="141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>
      <c r="A869" s="138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139"/>
      <c r="O869" s="141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>
      <c r="A870" s="138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139"/>
      <c r="O870" s="141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>
      <c r="A871" s="138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139"/>
      <c r="O871" s="141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>
      <c r="A872" s="138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139"/>
      <c r="O872" s="141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>
      <c r="A873" s="138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139"/>
      <c r="O873" s="141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>
      <c r="A874" s="138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139"/>
      <c r="O874" s="141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>
      <c r="A875" s="138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139"/>
      <c r="O875" s="141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>
      <c r="A876" s="138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139"/>
      <c r="O876" s="141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>
      <c r="A877" s="138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139"/>
      <c r="O877" s="141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>
      <c r="A878" s="138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139"/>
      <c r="O878" s="141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>
      <c r="A879" s="138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139"/>
      <c r="O879" s="141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>
      <c r="A880" s="138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139"/>
      <c r="O880" s="141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>
      <c r="A881" s="138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139"/>
      <c r="O881" s="141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>
      <c r="A882" s="138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139"/>
      <c r="O882" s="141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>
      <c r="A883" s="138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139"/>
      <c r="O883" s="141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>
      <c r="A884" s="138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139"/>
      <c r="O884" s="141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>
      <c r="A885" s="138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139"/>
      <c r="O885" s="141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>
      <c r="A886" s="138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139"/>
      <c r="O886" s="141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>
      <c r="A887" s="138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139"/>
      <c r="O887" s="141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>
      <c r="A888" s="138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139"/>
      <c r="O888" s="141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>
      <c r="A889" s="138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139"/>
      <c r="O889" s="141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>
      <c r="A890" s="138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139"/>
      <c r="O890" s="141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>
      <c r="A891" s="138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139"/>
      <c r="O891" s="141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>
      <c r="A892" s="138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139"/>
      <c r="O892" s="141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>
      <c r="A893" s="138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139"/>
      <c r="O893" s="141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>
      <c r="A894" s="138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139"/>
      <c r="O894" s="141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>
      <c r="A895" s="138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139"/>
      <c r="O895" s="141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>
      <c r="A896" s="138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139"/>
      <c r="O896" s="141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>
      <c r="A897" s="138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139"/>
      <c r="O897" s="141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>
      <c r="A898" s="138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139"/>
      <c r="O898" s="141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>
      <c r="A899" s="138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139"/>
      <c r="O899" s="141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>
      <c r="A900" s="138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139"/>
      <c r="O900" s="141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>
      <c r="A901" s="138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139"/>
      <c r="O901" s="141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>
      <c r="A902" s="138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139"/>
      <c r="O902" s="141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>
      <c r="A903" s="138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139"/>
      <c r="O903" s="141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>
      <c r="A904" s="138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139"/>
      <c r="O904" s="141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>
      <c r="A905" s="138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139"/>
      <c r="O905" s="141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>
      <c r="A906" s="138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139"/>
      <c r="O906" s="141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>
      <c r="A907" s="138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139"/>
      <c r="O907" s="141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>
      <c r="A908" s="138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139"/>
      <c r="O908" s="141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>
      <c r="A909" s="138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139"/>
      <c r="O909" s="141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>
      <c r="A910" s="138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139"/>
      <c r="O910" s="141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>
      <c r="A911" s="138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139"/>
      <c r="O911" s="141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>
      <c r="A912" s="138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139"/>
      <c r="O912" s="141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>
      <c r="A913" s="138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139"/>
      <c r="O913" s="141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>
      <c r="A914" s="138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139"/>
      <c r="O914" s="141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>
      <c r="A915" s="138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139"/>
      <c r="O915" s="141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>
      <c r="A916" s="138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139"/>
      <c r="O916" s="141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>
      <c r="A917" s="138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139"/>
      <c r="O917" s="141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>
      <c r="A918" s="138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139"/>
      <c r="O918" s="141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>
      <c r="A919" s="138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139"/>
      <c r="O919" s="141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>
      <c r="A920" s="138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139"/>
      <c r="O920" s="141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>
      <c r="A921" s="138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139"/>
      <c r="O921" s="141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>
      <c r="A922" s="138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139"/>
      <c r="O922" s="141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>
      <c r="A923" s="138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139"/>
      <c r="O923" s="141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>
      <c r="A924" s="138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139"/>
      <c r="O924" s="141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>
      <c r="A925" s="138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139"/>
      <c r="O925" s="141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>
      <c r="A926" s="138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139"/>
      <c r="O926" s="141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>
      <c r="A927" s="138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139"/>
      <c r="O927" s="141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>
      <c r="A928" s="138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139"/>
      <c r="O928" s="141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>
      <c r="A929" s="138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139"/>
      <c r="O929" s="141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>
      <c r="A930" s="138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139"/>
      <c r="O930" s="141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>
      <c r="A931" s="138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139"/>
      <c r="O931" s="141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>
      <c r="A932" s="138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139"/>
      <c r="O932" s="141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>
      <c r="A933" s="138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139"/>
      <c r="O933" s="141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>
      <c r="A934" s="138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139"/>
      <c r="O934" s="141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>
      <c r="A935" s="138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139"/>
      <c r="O935" s="141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>
      <c r="A936" s="138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139"/>
      <c r="O936" s="141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>
      <c r="A937" s="138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139"/>
      <c r="O937" s="141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>
      <c r="A938" s="138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139"/>
      <c r="O938" s="141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>
      <c r="A939" s="138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139"/>
      <c r="O939" s="141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>
      <c r="A940" s="138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139"/>
      <c r="O940" s="141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>
      <c r="A941" s="138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139"/>
      <c r="O941" s="141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>
      <c r="A942" s="138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139"/>
      <c r="O942" s="141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>
      <c r="A943" s="138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139"/>
      <c r="O943" s="141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>
      <c r="A944" s="138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139"/>
      <c r="O944" s="141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>
      <c r="A945" s="138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139"/>
      <c r="O945" s="141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>
      <c r="A946" s="138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139"/>
      <c r="O946" s="141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>
      <c r="A947" s="138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139"/>
      <c r="O947" s="141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>
      <c r="A948" s="138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139"/>
      <c r="O948" s="141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>
      <c r="A949" s="138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139"/>
      <c r="O949" s="141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>
      <c r="A950" s="138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139"/>
      <c r="O950" s="141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>
      <c r="A951" s="138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139"/>
      <c r="O951" s="141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>
      <c r="A952" s="138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139"/>
      <c r="O952" s="141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>
      <c r="A953" s="138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139"/>
      <c r="O953" s="141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>
      <c r="A954" s="138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139"/>
      <c r="O954" s="141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>
      <c r="A955" s="138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139"/>
      <c r="O955" s="141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>
      <c r="A956" s="138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139"/>
      <c r="O956" s="141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>
      <c r="A957" s="138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139"/>
      <c r="O957" s="141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>
      <c r="A958" s="138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139"/>
      <c r="O958" s="141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>
      <c r="A959" s="138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139"/>
      <c r="O959" s="141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>
      <c r="A960" s="138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139"/>
      <c r="O960" s="141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>
      <c r="A961" s="138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139"/>
      <c r="O961" s="141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>
      <c r="A962" s="138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139"/>
      <c r="O962" s="141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>
      <c r="A963" s="138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139"/>
      <c r="O963" s="141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>
      <c r="A964" s="138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139"/>
      <c r="O964" s="141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>
      <c r="A965" s="138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139"/>
      <c r="O965" s="141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>
      <c r="A966" s="138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139"/>
      <c r="O966" s="141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>
      <c r="A967" s="138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139"/>
      <c r="O967" s="141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>
      <c r="A968" s="138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139"/>
      <c r="O968" s="141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>
      <c r="A969" s="138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139"/>
      <c r="O969" s="141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>
      <c r="A970" s="138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139"/>
      <c r="O970" s="141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>
      <c r="A971" s="138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139"/>
      <c r="O971" s="141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>
      <c r="A972" s="138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139"/>
      <c r="O972" s="141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>
      <c r="A973" s="138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139"/>
      <c r="O973" s="141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>
      <c r="A974" s="138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139"/>
      <c r="O974" s="141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>
      <c r="A975" s="138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139"/>
      <c r="O975" s="141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>
      <c r="A976" s="138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139"/>
      <c r="O976" s="141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>
      <c r="A977" s="138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139"/>
      <c r="O977" s="141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>
      <c r="A978" s="138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139"/>
      <c r="O978" s="141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>
      <c r="A979" s="138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139"/>
      <c r="O979" s="141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>
      <c r="A980" s="138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139"/>
      <c r="O980" s="141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>
      <c r="A981" s="138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139"/>
      <c r="O981" s="141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>
      <c r="A982" s="138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139"/>
      <c r="O982" s="141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>
      <c r="A983" s="138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139"/>
      <c r="O983" s="141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>
      <c r="A984" s="138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139"/>
      <c r="O984" s="141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>
      <c r="A985" s="138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139"/>
      <c r="O985" s="141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>
      <c r="A986" s="138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139"/>
      <c r="O986" s="141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>
      <c r="A987" s="138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139"/>
      <c r="O987" s="141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>
      <c r="A988" s="138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139"/>
      <c r="O988" s="141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>
      <c r="A989" s="138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139"/>
      <c r="O989" s="141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>
      <c r="A990" s="138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139"/>
      <c r="O990" s="141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>
      <c r="A991" s="138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139"/>
      <c r="O991" s="141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>
      <c r="A992" s="138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139"/>
      <c r="O992" s="141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>
      <c r="A993" s="138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139"/>
      <c r="O993" s="141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>
      <c r="A994" s="138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139"/>
      <c r="O994" s="141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>
      <c r="A995" s="138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139"/>
      <c r="O995" s="141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>
      <c r="A996" s="138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139"/>
      <c r="O996" s="141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>
      <c r="A997" s="138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139"/>
      <c r="O997" s="141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>
      <c r="A998" s="138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139"/>
      <c r="O998" s="141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>
      <c r="A999" s="138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139"/>
      <c r="O999" s="141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>
      <c r="A1000" s="138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139"/>
      <c r="O1000" s="141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>
      <c r="A1001" s="138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139"/>
      <c r="O1001" s="141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>
      <c r="A1002" s="138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139"/>
      <c r="O1002" s="141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>
      <c r="A1003" s="138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139"/>
      <c r="O1003" s="141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  <row r="1004">
      <c r="A1004" s="138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139"/>
      <c r="O1004" s="141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</row>
    <row r="1005">
      <c r="A1005" s="138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139"/>
      <c r="O1005" s="141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</row>
    <row r="1006">
      <c r="A1006" s="138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139"/>
      <c r="O1006" s="141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